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étroplanning" sheetId="1" state="visible" r:id="rId1"/>
    <sheet xmlns:r="http://schemas.openxmlformats.org/officeDocument/2006/relationships" name="Paramètres" sheetId="2" state="visible" r:id="rId2"/>
    <sheet xmlns:r="http://schemas.openxmlformats.org/officeDocument/2006/relationships" name="Mode d'emploi" sheetId="3" state="visible" r:id="rId3"/>
  </sheets>
  <definedNames>
    <definedName name="_xlnm.Print_Area" localSheetId="0">'Rétroplanning'!$A$1:$M$34</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0"/>
  </numFmts>
  <fonts count="24">
    <font>
      <name val="Calibri"/>
      <family val="2"/>
      <color theme="1"/>
      <sz val="11"/>
      <scheme val="minor"/>
    </font>
    <font>
      <name val="Arial"/>
      <b val="1"/>
      <color rgb="0012CC96"/>
      <sz val="18"/>
    </font>
    <font>
      <name val="Arial"/>
      <color rgb="006B7280"/>
      <sz val="10"/>
    </font>
    <font>
      <name val="Arial"/>
      <b val="1"/>
      <color rgb="00FFFFFF"/>
      <sz val="11"/>
    </font>
    <font>
      <name val="Arial"/>
      <color rgb="00FFFFFF"/>
      <sz val="9"/>
    </font>
    <font>
      <name val="Arial"/>
      <color rgb="001B2B3A"/>
      <sz val="10"/>
    </font>
    <font>
      <name val="Arial"/>
      <b val="1"/>
      <color rgb="001B2B3A"/>
      <sz val="10"/>
    </font>
    <font>
      <name val="Arial"/>
      <i val="1"/>
      <color rgb="006B7280"/>
      <sz val="9"/>
    </font>
    <font>
      <name val="Arial"/>
      <b val="1"/>
      <color rgb="001B2B3A"/>
      <sz val="22"/>
    </font>
    <font>
      <name val="Arial"/>
      <b val="1"/>
      <color rgb="0012CC96"/>
      <sz val="14"/>
    </font>
    <font>
      <name val="Arial"/>
      <color rgb="006B7280"/>
      <sz val="9"/>
    </font>
    <font>
      <name val="Arial"/>
      <b val="1"/>
      <color rgb="000B7A5A"/>
      <sz val="12"/>
    </font>
    <font>
      <name val="Arial"/>
      <b val="1"/>
      <color rgb="000B7A5A"/>
      <sz val="8"/>
    </font>
    <font>
      <name val="Arial"/>
      <b val="1"/>
      <color rgb="001B2B3A"/>
      <sz val="13"/>
    </font>
    <font>
      <name val="Arial"/>
      <b val="1"/>
      <color rgb="001B2B3A"/>
      <sz val="14"/>
    </font>
    <font>
      <name val="Arial"/>
      <b val="1"/>
      <color rgb="001B2B3A"/>
      <sz val="11"/>
    </font>
    <font>
      <name val="Arial"/>
      <i val="1"/>
      <color rgb="006B7280"/>
      <sz val="8"/>
    </font>
    <font>
      <name val="Arial"/>
      <b val="1"/>
      <color rgb="001B2B3A"/>
      <sz val="9"/>
    </font>
    <font>
      <name val="Arial"/>
      <color rgb="001B2B3A"/>
      <sz val="9"/>
    </font>
    <font>
      <name val="Arial"/>
      <color rgb="006B7280"/>
      <sz val="8"/>
    </font>
    <font>
      <name val="Arial"/>
      <b val="1"/>
      <color rgb="000B7A5A"/>
      <sz val="9"/>
    </font>
    <font>
      <name val="Arial"/>
      <b val="1"/>
      <color rgb="001B2B3A"/>
      <sz val="8"/>
    </font>
    <font>
      <name val="Arial"/>
      <b val="1"/>
      <color rgb="00FFFFFF"/>
      <sz val="10"/>
    </font>
    <font>
      <name val="Arial"/>
      <b val="1"/>
      <color rgb="00FFFFFF"/>
      <sz val="8"/>
    </font>
  </fonts>
  <fills count="4">
    <fill>
      <patternFill/>
    </fill>
    <fill>
      <patternFill patternType="gray125"/>
    </fill>
    <fill>
      <patternFill patternType="solid">
        <fgColor rgb="001B2B3A"/>
        <bgColor rgb="001B2B3A"/>
      </patternFill>
    </fill>
    <fill>
      <patternFill patternType="solid">
        <fgColor rgb="00D9EDDF"/>
        <bgColor rgb="00D9EDDF"/>
      </patternFill>
    </fill>
  </fills>
  <borders count="7">
    <border>
      <left/>
      <right/>
      <top/>
      <bottom/>
      <diagonal/>
    </border>
    <border>
      <bottom style="thin">
        <color rgb="00D1D5DB"/>
      </bottom>
    </border>
    <border>
      <left/>
      <right/>
      <top/>
      <bottom style="thin">
        <color rgb="00D1D5DB"/>
      </bottom>
      <diagonal/>
    </border>
    <border>
      <left style="thin">
        <color rgb="0012CC96"/>
      </left>
      <right style="thin">
        <color rgb="0012CC96"/>
      </right>
      <top style="thin">
        <color rgb="0012CC96"/>
      </top>
      <bottom style="thin">
        <color rgb="0012CC96"/>
      </bottom>
    </border>
    <border>
      <bottom style="thin">
        <color rgb="0012CC96"/>
      </bottom>
    </border>
    <border>
      <top style="thin">
        <color rgb="0012CC96"/>
      </top>
      <bottom style="thin">
        <color rgb="0012CC96"/>
      </bottom>
    </border>
    <border>
      <top style="thin">
        <color rgb="00D1D5DB"/>
      </top>
    </border>
  </borders>
  <cellStyleXfs count="1">
    <xf numFmtId="0" fontId="0" fillId="0" borderId="0"/>
  </cellStyleXfs>
  <cellXfs count="43">
    <xf numFmtId="0" fontId="0" fillId="0" borderId="0" pivotButton="0" quotePrefix="0" xfId="0"/>
    <xf numFmtId="0" fontId="8" fillId="0" borderId="0" applyAlignment="1" pivotButton="0" quotePrefix="0" xfId="0">
      <alignment horizontal="left" vertical="center" wrapText="1"/>
    </xf>
    <xf numFmtId="0" fontId="9" fillId="0" borderId="0" applyAlignment="1" pivotButton="0" quotePrefix="0" xfId="0">
      <alignment horizontal="right" vertical="center"/>
    </xf>
    <xf numFmtId="0" fontId="10" fillId="0" borderId="0" applyAlignment="1" pivotButton="0" quotePrefix="0" xfId="0">
      <alignment horizontal="left" vertical="center" wrapText="1"/>
    </xf>
    <xf numFmtId="0" fontId="6" fillId="0" borderId="1" applyAlignment="1" pivotButton="0" quotePrefix="0" xfId="0">
      <alignment horizontal="left" vertical="center" wrapText="1"/>
    </xf>
    <xf numFmtId="0" fontId="0" fillId="0" borderId="1" pivotButton="0" quotePrefix="0" xfId="0"/>
    <xf numFmtId="0" fontId="12" fillId="3" borderId="0" applyAlignment="1" pivotButton="0" quotePrefix="0" xfId="0">
      <alignment horizontal="center" vertical="center" wrapText="1"/>
    </xf>
    <xf numFmtId="0" fontId="0" fillId="3" borderId="0" pivotButton="0" quotePrefix="0" xfId="0"/>
    <xf numFmtId="165" fontId="13" fillId="0" borderId="4" applyAlignment="1" pivotButton="0" quotePrefix="0" xfId="0">
      <alignment horizontal="center" vertical="center" wrapText="1"/>
    </xf>
    <xf numFmtId="0" fontId="0" fillId="0" borderId="4" pivotButton="0" quotePrefix="0" xfId="0"/>
    <xf numFmtId="1" fontId="14" fillId="0" borderId="4" applyAlignment="1" pivotButton="0" quotePrefix="0" xfId="0">
      <alignment horizontal="center" vertical="center" wrapText="1"/>
    </xf>
    <xf numFmtId="165" fontId="11" fillId="0" borderId="3" applyAlignment="1" pivotButton="0" quotePrefix="0" xfId="0">
      <alignment horizontal="left" vertical="center" wrapText="1"/>
    </xf>
    <xf numFmtId="0" fontId="0" fillId="0" borderId="3" pivotButton="0" quotePrefix="0" xfId="0"/>
    <xf numFmtId="165" fontId="6" fillId="0" borderId="1" applyAlignment="1" pivotButton="0" quotePrefix="0" xfId="0">
      <alignment horizontal="left" vertical="center" wrapText="1"/>
    </xf>
    <xf numFmtId="1" fontId="15" fillId="0" borderId="4" applyAlignment="1" pivotButton="0" quotePrefix="0" xfId="0">
      <alignment horizontal="center" vertical="center" wrapText="1"/>
    </xf>
    <xf numFmtId="166" fontId="15" fillId="0" borderId="4" applyAlignment="1" pivotButton="0" quotePrefix="0" xfId="0">
      <alignment horizontal="center" vertical="center" wrapText="1"/>
    </xf>
    <xf numFmtId="0" fontId="15" fillId="0" borderId="4" applyAlignment="1" pivotButton="0" quotePrefix="0" xfId="0">
      <alignment horizontal="center" vertical="center" wrapText="1"/>
    </xf>
    <xf numFmtId="0" fontId="16" fillId="0" borderId="0" applyAlignment="1" pivotButton="0" quotePrefix="0" xfId="0">
      <alignment horizontal="left" vertical="center" wrapText="1"/>
    </xf>
    <xf numFmtId="0" fontId="17" fillId="3" borderId="5" applyAlignment="1" pivotButton="0" quotePrefix="0" xfId="0">
      <alignment horizontal="center" vertical="center" wrapText="1"/>
    </xf>
    <xf numFmtId="0" fontId="17" fillId="3" borderId="5" applyAlignment="1" pivotButton="0" quotePrefix="0" xfId="0">
      <alignment horizontal="left" vertical="center" wrapText="1"/>
    </xf>
    <xf numFmtId="0" fontId="18" fillId="0" borderId="1" applyAlignment="1" pivotButton="0" quotePrefix="0" xfId="0">
      <alignment horizontal="center" vertical="center" wrapText="1"/>
    </xf>
    <xf numFmtId="0" fontId="17" fillId="0" borderId="1" applyAlignment="1" pivotButton="0" quotePrefix="0" xfId="0">
      <alignment horizontal="left" vertical="center" wrapText="1"/>
    </xf>
    <xf numFmtId="0" fontId="19" fillId="0" borderId="1" applyAlignment="1" pivotButton="0" quotePrefix="0" xfId="0">
      <alignment horizontal="left" vertical="center" wrapText="1"/>
    </xf>
    <xf numFmtId="1" fontId="18" fillId="0" borderId="1" applyAlignment="1" pivotButton="0" quotePrefix="0" xfId="0">
      <alignment horizontal="center" vertical="center" wrapText="1"/>
    </xf>
    <xf numFmtId="0" fontId="19" fillId="0" borderId="1" applyAlignment="1" pivotButton="0" quotePrefix="0" xfId="0">
      <alignment horizontal="center" vertical="center" wrapText="1"/>
    </xf>
    <xf numFmtId="165" fontId="20" fillId="0" borderId="1" applyAlignment="1" pivotButton="0" quotePrefix="0" xfId="0">
      <alignment horizontal="center" vertical="center" wrapText="1"/>
    </xf>
    <xf numFmtId="165" fontId="17" fillId="0" borderId="1" applyAlignment="1" pivotButton="0" quotePrefix="0" xfId="0">
      <alignment horizontal="center" vertical="center" wrapText="1"/>
    </xf>
    <xf numFmtId="0" fontId="21" fillId="0" borderId="1" applyAlignment="1" pivotButton="0" quotePrefix="0" xfId="0">
      <alignment horizontal="center" vertical="center" wrapText="1"/>
    </xf>
    <xf numFmtId="165" fontId="0" fillId="0" borderId="0" pivotButton="0" quotePrefix="0" xfId="0"/>
    <xf numFmtId="0" fontId="0" fillId="2" borderId="0" pivotButton="0" quotePrefix="0" xfId="0"/>
    <xf numFmtId="0" fontId="22" fillId="2" borderId="0" applyAlignment="1" pivotButton="0" quotePrefix="0" xfId="0">
      <alignment horizontal="left" vertical="center" wrapText="1"/>
    </xf>
    <xf numFmtId="165" fontId="22" fillId="2" borderId="0" applyAlignment="1" pivotButton="0" quotePrefix="0" xfId="0">
      <alignment horizontal="center" vertical="center" wrapText="1"/>
    </xf>
    <xf numFmtId="0" fontId="23" fillId="2" borderId="0" applyAlignment="1" pivotButton="0" quotePrefix="0" xfId="0">
      <alignment horizontal="center" vertical="center" wrapText="1"/>
    </xf>
    <xf numFmtId="0" fontId="19" fillId="0" borderId="6" applyAlignment="1" pivotButton="0" quotePrefix="0" xfId="0">
      <alignment horizontal="center" vertical="center" wrapText="1"/>
    </xf>
    <xf numFmtId="0" fontId="1" fillId="0" borderId="0" pivotButton="0" quotePrefix="0" xfId="0"/>
    <xf numFmtId="0" fontId="2" fillId="0" borderId="0" applyAlignment="1" pivotButton="0" quotePrefix="0" xfId="0">
      <alignment horizontal="left" vertical="center" wrapText="1"/>
    </xf>
    <xf numFmtId="0" fontId="3" fillId="2" borderId="0" applyAlignment="1" pivotButton="0" quotePrefix="0" xfId="0">
      <alignment horizontal="left" vertical="center" wrapText="1"/>
    </xf>
    <xf numFmtId="0" fontId="4" fillId="2" borderId="0" applyAlignment="1" pivotButton="0" quotePrefix="0" xfId="0">
      <alignment horizontal="left" vertical="center" wrapText="1"/>
    </xf>
    <xf numFmtId="0" fontId="5" fillId="0" borderId="1" applyAlignment="1" pivotButton="0" quotePrefix="0" xfId="0">
      <alignment horizontal="left" vertical="center" wrapText="1"/>
    </xf>
    <xf numFmtId="165" fontId="5" fillId="0" borderId="1" applyAlignment="1" pivotButton="0" quotePrefix="0" xfId="0">
      <alignment horizontal="left" vertical="center" wrapText="1"/>
    </xf>
    <xf numFmtId="0" fontId="7" fillId="0" borderId="0" applyAlignment="1" pivotButton="0" quotePrefix="0" xfId="0">
      <alignment horizontal="left" vertical="center" wrapText="1"/>
    </xf>
    <xf numFmtId="0" fontId="15" fillId="0" borderId="0" pivotButton="0" quotePrefix="0" xfId="0"/>
    <xf numFmtId="0" fontId="5" fillId="0" borderId="0" applyAlignment="1" pivotButton="0" quotePrefix="0" xfId="0">
      <alignment horizontal="left" vertical="center" wrapText="1"/>
    </xf>
  </cellXfs>
  <cellStyles count="1">
    <cellStyle name="Normal" xfId="0" builtinId="0" hidden="0"/>
  </cellStyles>
  <dxfs count="7">
    <dxf>
      <font>
        <name val="Arial"/>
        <b val="1"/>
        <color rgb="00B42318"/>
        <sz val="14"/>
      </font>
      <fill>
        <patternFill patternType="solid">
          <fgColor rgb="00FDE2E1"/>
          <bgColor rgb="00FDE2E1"/>
        </patternFill>
      </fill>
    </dxf>
    <dxf>
      <font>
        <name val="Arial"/>
        <b val="1"/>
        <color rgb="00B42318"/>
        <sz val="14"/>
      </font>
    </dxf>
    <dxf>
      <font>
        <name val="Arial"/>
        <b val="1"/>
        <color rgb="00B42318"/>
        <sz val="8"/>
      </font>
      <fill>
        <patternFill patternType="solid">
          <fgColor rgb="00FDE2E1"/>
          <bgColor rgb="00FDE2E1"/>
        </patternFill>
      </fill>
    </dxf>
    <dxf>
      <font>
        <name val="Arial"/>
        <b val="1"/>
        <color rgb="00B54708"/>
        <sz val="8"/>
      </font>
      <fill>
        <patternFill patternType="solid">
          <fgColor rgb="00FEF0C7"/>
          <bgColor rgb="00FEF0C7"/>
        </patternFill>
      </fill>
    </dxf>
    <dxf>
      <font>
        <name val="Arial"/>
        <b val="1"/>
        <color rgb="000B7A5A"/>
        <sz val="8"/>
      </font>
      <fill>
        <patternFill patternType="solid">
          <fgColor rgb="00E3F7EF"/>
          <bgColor rgb="00E3F7EF"/>
        </patternFill>
      </fill>
    </dxf>
    <dxf>
      <font>
        <name val="Arial"/>
        <color rgb="00D1D5DB"/>
        <sz val="9"/>
      </font>
    </dxf>
    <dxf>
      <font>
        <name val="Arial"/>
        <b val="1"/>
        <color rgb="00B54708"/>
        <sz val="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s>
</file>

<file path=xl/worksheets/sheet1.xml><?xml version="1.0" encoding="utf-8"?>
<worksheet xmlns="http://schemas.openxmlformats.org/spreadsheetml/2006/main">
  <sheetPr>
    <outlinePr summaryBelow="1" summaryRight="1"/>
    <pageSetUpPr fitToPage="1"/>
  </sheetPr>
  <dimension ref="B2:N33"/>
  <sheetViews>
    <sheetView showGridLines="0" workbookViewId="0">
      <selection activeCell="A1" sqref="A1"/>
    </sheetView>
  </sheetViews>
  <sheetFormatPr baseColWidth="8" defaultRowHeight="15"/>
  <cols>
    <col width="2" customWidth="1" min="1" max="1"/>
    <col width="5" customWidth="1" min="2" max="2"/>
    <col width="34" customWidth="1" min="3" max="3"/>
    <col width="14" customWidth="1" min="4" max="4"/>
    <col width="8" customWidth="1" min="5" max="5"/>
    <col width="7" customWidth="1" min="6" max="6"/>
    <col width="14" customWidth="1" min="7" max="7"/>
    <col width="11" customWidth="1" min="8" max="8"/>
    <col width="11" customWidth="1" min="9" max="9"/>
    <col width="6" customWidth="1" min="10" max="10"/>
    <col width="9" customWidth="1" min="11" max="11"/>
    <col width="11" customWidth="1" min="12" max="12"/>
    <col width="2" customWidth="1" min="13" max="13"/>
    <col hidden="1" width="13" customWidth="1" min="14" max="14"/>
  </cols>
  <sheetData>
    <row r="2" ht="32" customHeight="1">
      <c r="B2" s="1" t="inlineStr">
        <is>
          <t>RÉTROPLANNING</t>
        </is>
      </c>
      <c r="H2" s="2">
        <f>Paramètres!$C$6</f>
        <v/>
      </c>
    </row>
    <row r="4" ht="20" customHeight="1">
      <c r="C4" s="3" t="inlineStr">
        <is>
          <t>Projet</t>
        </is>
      </c>
      <c r="D4" s="4" t="inlineStr">
        <is>
          <t>Lancement de la collection de Noël</t>
        </is>
      </c>
      <c r="E4" s="5" t="n"/>
      <c r="G4" s="6" t="inlineStr">
        <is>
          <t>Lancement au plus tard</t>
        </is>
      </c>
      <c r="H4" s="7" t="n"/>
      <c r="I4" s="6" t="inlineStr">
        <is>
          <t>Marge (jours ouvrés)</t>
        </is>
      </c>
      <c r="J4" s="7" t="n"/>
      <c r="K4" s="6" t="inlineStr">
        <is>
          <t>Étapes en retard</t>
        </is>
      </c>
      <c r="L4" s="7" t="n"/>
    </row>
    <row r="5" ht="26" customHeight="1">
      <c r="C5" s="3" t="inlineStr">
        <is>
          <t>Client</t>
        </is>
      </c>
      <c r="D5" s="4" t="inlineStr">
        <is>
          <t>Maison Berthier</t>
        </is>
      </c>
      <c r="E5" s="5" t="n"/>
      <c r="G5" s="8">
        <f>IF(COUNT($H$11:$H$30)=0,"",MIN($H$11:$H$30))</f>
        <v/>
      </c>
      <c r="H5" s="9" t="n"/>
      <c r="I5" s="10">
        <f>IF(COUNT($H$11:$H$30)=0,"",NETWORKDAYS($D$7,MIN($H$11:$H$30),Paramètres!$B$28:$B$53)-1)</f>
        <v/>
      </c>
      <c r="J5" s="9" t="n"/>
      <c r="K5" s="10">
        <f>COUNTIF($L$11:$L$30,"En retard")</f>
        <v/>
      </c>
      <c r="L5" s="9" t="n"/>
    </row>
    <row r="6" ht="20" customHeight="1">
      <c r="C6" s="3" t="inlineStr">
        <is>
          <t>Date de livraison</t>
        </is>
      </c>
      <c r="D6" s="11" t="n">
        <v>46342</v>
      </c>
      <c r="E6" s="12" t="n"/>
      <c r="G6" s="6" t="inlineStr">
        <is>
          <t>Durée totale (j. ouvrés)</t>
        </is>
      </c>
      <c r="H6" s="7" t="n"/>
      <c r="I6" s="6" t="inlineStr">
        <is>
          <t>Semaines de travail</t>
        </is>
      </c>
      <c r="J6" s="7" t="n"/>
      <c r="K6" s="6" t="inlineStr">
        <is>
          <t>Étapes faites</t>
        </is>
      </c>
      <c r="L6" s="7" t="n"/>
    </row>
    <row r="7" ht="20" customHeight="1">
      <c r="C7" s="3" t="inlineStr">
        <is>
          <t>Aujourd'hui</t>
        </is>
      </c>
      <c r="D7" s="13">
        <f>TODAY()</f>
        <v/>
      </c>
      <c r="E7" s="5" t="n"/>
      <c r="G7" s="14">
        <f>IF(COUNT($H$11:$H$30)=0,"",NETWORKDAYS(MIN($H$11:$H$30),MAX($I$11:$I$30),Paramètres!$B$28:$B$53))</f>
        <v/>
      </c>
      <c r="H7" s="9" t="n"/>
      <c r="I7" s="15">
        <f>IF(COUNT($H$11:$H$30)=0,"",ROUND(NETWORKDAYS(MIN($H$11:$H$30),MAX($I$11:$I$30),Paramètres!$B$28:$B$53)/5,1))</f>
        <v/>
      </c>
      <c r="J7" s="9" t="n"/>
      <c r="K7" s="16">
        <f>COUNTIF($K$11:$K$30,"Fait")&amp;" sur "&amp;COUNTA($C$11:$C$30)</f>
        <v/>
      </c>
      <c r="L7" s="9" t="n"/>
    </row>
    <row r="8">
      <c r="B8" s="17" t="inlineStr">
        <is>
          <t>Les dates se calculent à rebours depuis la livraison, en jours ouvrés (week-ends et jours fériés exclus). Saisissez les étapes dans l'ordre chronologique, sans ligne vide.</t>
        </is>
      </c>
    </row>
    <row r="10" ht="30" customHeight="1">
      <c r="B10" s="18" t="inlineStr">
        <is>
          <t>N°</t>
        </is>
      </c>
      <c r="C10" s="19" t="inlineStr">
        <is>
          <t>Étape</t>
        </is>
      </c>
      <c r="D10" s="19" t="inlineStr">
        <is>
          <t>Responsable</t>
        </is>
      </c>
      <c r="E10" s="18" t="inlineStr">
        <is>
          <t>Durée (j. ouvrés)</t>
        </is>
      </c>
      <c r="F10" s="18" t="inlineStr">
        <is>
          <t>Marge (j.)</t>
        </is>
      </c>
      <c r="G10" s="18" t="inlineStr">
        <is>
          <t>Enchaînement</t>
        </is>
      </c>
      <c r="H10" s="18" t="inlineStr">
        <is>
          <t>Début au plus tard</t>
        </is>
      </c>
      <c r="I10" s="18" t="inlineStr">
        <is>
          <t>Fin au plus tard</t>
        </is>
      </c>
      <c r="J10" s="18" t="inlineStr">
        <is>
          <t>Sem.</t>
        </is>
      </c>
      <c r="K10" s="18" t="inlineStr">
        <is>
          <t>Statut</t>
        </is>
      </c>
      <c r="L10" s="18" t="inlineStr">
        <is>
          <t>Alerte</t>
        </is>
      </c>
    </row>
    <row r="11" ht="19" customHeight="1">
      <c r="B11" s="20" t="inlineStr">
        <is>
          <t>1</t>
        </is>
      </c>
      <c r="C11" s="21" t="inlineStr">
        <is>
          <t>Brief de la campagne et objectifs</t>
        </is>
      </c>
      <c r="D11" s="22" t="inlineStr">
        <is>
          <t>Julie Martin</t>
        </is>
      </c>
      <c r="E11" s="23" t="n">
        <v>3</v>
      </c>
      <c r="F11" s="23" t="n">
        <v>0</v>
      </c>
      <c r="G11" s="24" t="inlineStr">
        <is>
          <t>Avant la suivante</t>
        </is>
      </c>
      <c r="H11" s="25">
        <f>IF(I11="","",WORKDAY(I11,-(MAX(E11,1)-1),Paramètres!$B$28:$B$53))</f>
        <v/>
      </c>
      <c r="I11" s="26">
        <f>IF(OR(C11="",E11=""),"",IF(OR(C12="",E12=""),WORKDAY($D$6,-1-N(F11),Paramètres!$B$28:$B$53),IF(G11="En parallèle",WORKDAY(I12,-N(F11),Paramètres!$B$28:$B$53),WORKDAY(N12,-1-N(F11),Paramètres!$B$28:$B$53))))</f>
        <v/>
      </c>
      <c r="J11" s="24">
        <f>IF(H11="","","S"&amp;WEEKNUM(H11,21))</f>
        <v/>
      </c>
      <c r="K11" s="20" t="inlineStr">
        <is>
          <t>À faire</t>
        </is>
      </c>
      <c r="L11" s="27">
        <f>IF(H11="","",IF(K11="Fait","",IF($D$7&gt;I11,"En retard",IF($D$7&gt;=H11,IF(K11="En cours","","À lancer"),IF(NETWORKDAYS($D$7,H11,Paramètres!$B$28:$B$53)-1&lt;=5,"Démarre bientôt","")))))</f>
        <v/>
      </c>
      <c r="N11" s="28">
        <f>IF(H11="","",IF(AND(G11="En parallèle",N12&lt;&gt;""),MIN(H11,N12),H11))</f>
        <v/>
      </c>
    </row>
    <row r="12" ht="19" customHeight="1">
      <c r="B12" s="20" t="inlineStr">
        <is>
          <t>2</t>
        </is>
      </c>
      <c r="C12" s="21" t="inlineStr">
        <is>
          <t>Validation du budget par le client</t>
        </is>
      </c>
      <c r="D12" s="22" t="inlineStr">
        <is>
          <t>Maison Berthier</t>
        </is>
      </c>
      <c r="E12" s="23" t="n">
        <v>2</v>
      </c>
      <c r="F12" s="23" t="n">
        <v>1</v>
      </c>
      <c r="G12" s="24" t="inlineStr">
        <is>
          <t>Avant la suivante</t>
        </is>
      </c>
      <c r="H12" s="25">
        <f>IF(I12="","",WORKDAY(I12,-(MAX(E12,1)-1),Paramètres!$B$28:$B$53))</f>
        <v/>
      </c>
      <c r="I12" s="26">
        <f>IF(OR(C12="",E12=""),"",IF(OR(C13="",E13=""),WORKDAY($D$6,-1-N(F12),Paramètres!$B$28:$B$53),IF(G12="En parallèle",WORKDAY(I13,-N(F12),Paramètres!$B$28:$B$53),WORKDAY(N13,-1-N(F12),Paramètres!$B$28:$B$53))))</f>
        <v/>
      </c>
      <c r="J12" s="24">
        <f>IF(H12="","","S"&amp;WEEKNUM(H12,21))</f>
        <v/>
      </c>
      <c r="K12" s="20" t="inlineStr">
        <is>
          <t>À faire</t>
        </is>
      </c>
      <c r="L12" s="27">
        <f>IF(H12="","",IF(K12="Fait","",IF($D$7&gt;I12,"En retard",IF($D$7&gt;=H12,IF(K12="En cours","","À lancer"),IF(NETWORKDAYS($D$7,H12,Paramètres!$B$28:$B$53)-1&lt;=5,"Démarre bientôt","")))))</f>
        <v/>
      </c>
      <c r="N12" s="28">
        <f>IF(H12="","",IF(AND(G12="En parallèle",N13&lt;&gt;""),MIN(H12,N13),H12))</f>
        <v/>
      </c>
    </row>
    <row r="13" ht="19" customHeight="1">
      <c r="B13" s="20" t="inlineStr">
        <is>
          <t>3</t>
        </is>
      </c>
      <c r="C13" s="21" t="inlineStr">
        <is>
          <t>Shooting photo de la collection</t>
        </is>
      </c>
      <c r="D13" s="22" t="inlineStr">
        <is>
          <t>Sophie Laurent</t>
        </is>
      </c>
      <c r="E13" s="23" t="n">
        <v>4</v>
      </c>
      <c r="F13" s="23" t="n">
        <v>0</v>
      </c>
      <c r="G13" s="24" t="inlineStr">
        <is>
          <t>En parallèle</t>
        </is>
      </c>
      <c r="H13" s="25">
        <f>IF(I13="","",WORKDAY(I13,-(MAX(E13,1)-1),Paramètres!$B$28:$B$53))</f>
        <v/>
      </c>
      <c r="I13" s="26">
        <f>IF(OR(C13="",E13=""),"",IF(OR(C14="",E14=""),WORKDAY($D$6,-1-N(F13),Paramètres!$B$28:$B$53),IF(G13="En parallèle",WORKDAY(I14,-N(F13),Paramètres!$B$28:$B$53),WORKDAY(N14,-1-N(F13),Paramètres!$B$28:$B$53))))</f>
        <v/>
      </c>
      <c r="J13" s="24">
        <f>IF(H13="","","S"&amp;WEEKNUM(H13,21))</f>
        <v/>
      </c>
      <c r="K13" s="20" t="inlineStr">
        <is>
          <t>À faire</t>
        </is>
      </c>
      <c r="L13" s="27">
        <f>IF(H13="","",IF(K13="Fait","",IF($D$7&gt;I13,"En retard",IF($D$7&gt;=H13,IF(K13="En cours","","À lancer"),IF(NETWORKDAYS($D$7,H13,Paramètres!$B$28:$B$53)-1&lt;=5,"Démarre bientôt","")))))</f>
        <v/>
      </c>
      <c r="N13" s="28">
        <f>IF(H13="","",IF(AND(G13="En parallèle",N14&lt;&gt;""),MIN(H13,N14),H13))</f>
        <v/>
      </c>
    </row>
    <row r="14" ht="19" customHeight="1">
      <c r="B14" s="20" t="inlineStr">
        <is>
          <t>4</t>
        </is>
      </c>
      <c r="C14" s="21" t="inlineStr">
        <is>
          <t>Rédaction des 40 fiches produits</t>
        </is>
      </c>
      <c r="D14" s="22" t="inlineStr">
        <is>
          <t>Thomas Petit</t>
        </is>
      </c>
      <c r="E14" s="23" t="n">
        <v>8</v>
      </c>
      <c r="F14" s="23" t="n">
        <v>0</v>
      </c>
      <c r="G14" s="24" t="inlineStr">
        <is>
          <t>Avant la suivante</t>
        </is>
      </c>
      <c r="H14" s="25">
        <f>IF(I14="","",WORKDAY(I14,-(MAX(E14,1)-1),Paramètres!$B$28:$B$53))</f>
        <v/>
      </c>
      <c r="I14" s="26">
        <f>IF(OR(C14="",E14=""),"",IF(OR(C15="",E15=""),WORKDAY($D$6,-1-N(F14),Paramètres!$B$28:$B$53),IF(G14="En parallèle",WORKDAY(I15,-N(F14),Paramètres!$B$28:$B$53),WORKDAY(N15,-1-N(F14),Paramètres!$B$28:$B$53))))</f>
        <v/>
      </c>
      <c r="J14" s="24">
        <f>IF(H14="","","S"&amp;WEEKNUM(H14,21))</f>
        <v/>
      </c>
      <c r="K14" s="20" t="inlineStr">
        <is>
          <t>À faire</t>
        </is>
      </c>
      <c r="L14" s="27">
        <f>IF(H14="","",IF(K14="Fait","",IF($D$7&gt;I14,"En retard",IF($D$7&gt;=H14,IF(K14="En cours","","À lancer"),IF(NETWORKDAYS($D$7,H14,Paramètres!$B$28:$B$53)-1&lt;=5,"Démarre bientôt","")))))</f>
        <v/>
      </c>
      <c r="N14" s="28">
        <f>IF(H14="","",IF(AND(G14="En parallèle",N15&lt;&gt;""),MIN(H14,N15),H14))</f>
        <v/>
      </c>
    </row>
    <row r="15" ht="19" customHeight="1">
      <c r="B15" s="20" t="inlineStr">
        <is>
          <t>5</t>
        </is>
      </c>
      <c r="C15" s="21" t="inlineStr">
        <is>
          <t>Création des visuels et bannières</t>
        </is>
      </c>
      <c r="D15" s="22" t="inlineStr">
        <is>
          <t>Sophie Laurent</t>
        </is>
      </c>
      <c r="E15" s="23" t="n">
        <v>6</v>
      </c>
      <c r="F15" s="23" t="n">
        <v>0</v>
      </c>
      <c r="G15" s="24" t="inlineStr">
        <is>
          <t>Avant la suivante</t>
        </is>
      </c>
      <c r="H15" s="25">
        <f>IF(I15="","",WORKDAY(I15,-(MAX(E15,1)-1),Paramètres!$B$28:$B$53))</f>
        <v/>
      </c>
      <c r="I15" s="26">
        <f>IF(OR(C15="",E15=""),"",IF(OR(C16="",E16=""),WORKDAY($D$6,-1-N(F15),Paramètres!$B$28:$B$53),IF(G15="En parallèle",WORKDAY(I16,-N(F15),Paramètres!$B$28:$B$53),WORKDAY(N16,-1-N(F15),Paramètres!$B$28:$B$53))))</f>
        <v/>
      </c>
      <c r="J15" s="24">
        <f>IF(H15="","","S"&amp;WEEKNUM(H15,21))</f>
        <v/>
      </c>
      <c r="K15" s="20" t="inlineStr">
        <is>
          <t>À faire</t>
        </is>
      </c>
      <c r="L15" s="27">
        <f>IF(H15="","",IF(K15="Fait","",IF($D$7&gt;I15,"En retard",IF($D$7&gt;=H15,IF(K15="En cours","","À lancer"),IF(NETWORKDAYS($D$7,H15,Paramètres!$B$28:$B$53)-1&lt;=5,"Démarre bientôt","")))))</f>
        <v/>
      </c>
      <c r="N15" s="28">
        <f>IF(H15="","",IF(AND(G15="En parallèle",N16&lt;&gt;""),MIN(H15,N16),H15))</f>
        <v/>
      </c>
    </row>
    <row r="16" ht="19" customHeight="1">
      <c r="B16" s="20" t="inlineStr">
        <is>
          <t>6</t>
        </is>
      </c>
      <c r="C16" s="21" t="inlineStr">
        <is>
          <t>Intégration sur la boutique en ligne</t>
        </is>
      </c>
      <c r="D16" s="22" t="inlineStr">
        <is>
          <t>Emma Roux</t>
        </is>
      </c>
      <c r="E16" s="23" t="n">
        <v>4</v>
      </c>
      <c r="F16" s="23" t="n">
        <v>0</v>
      </c>
      <c r="G16" s="24" t="inlineStr">
        <is>
          <t>En parallèle</t>
        </is>
      </c>
      <c r="H16" s="25">
        <f>IF(I16="","",WORKDAY(I16,-(MAX(E16,1)-1),Paramètres!$B$28:$B$53))</f>
        <v/>
      </c>
      <c r="I16" s="26">
        <f>IF(OR(C16="",E16=""),"",IF(OR(C17="",E17=""),WORKDAY($D$6,-1-N(F16),Paramètres!$B$28:$B$53),IF(G16="En parallèle",WORKDAY(I17,-N(F16),Paramètres!$B$28:$B$53),WORKDAY(N17,-1-N(F16),Paramètres!$B$28:$B$53))))</f>
        <v/>
      </c>
      <c r="J16" s="24">
        <f>IF(H16="","","S"&amp;WEEKNUM(H16,21))</f>
        <v/>
      </c>
      <c r="K16" s="20" t="inlineStr">
        <is>
          <t>À faire</t>
        </is>
      </c>
      <c r="L16" s="27">
        <f>IF(H16="","",IF(K16="Fait","",IF($D$7&gt;I16,"En retard",IF($D$7&gt;=H16,IF(K16="En cours","","À lancer"),IF(NETWORKDAYS($D$7,H16,Paramètres!$B$28:$B$53)-1&lt;=5,"Démarre bientôt","")))))</f>
        <v/>
      </c>
      <c r="N16" s="28">
        <f>IF(H16="","",IF(AND(G16="En parallèle",N17&lt;&gt;""),MIN(H16,N17),H16))</f>
        <v/>
      </c>
    </row>
    <row r="17" ht="19" customHeight="1">
      <c r="B17" s="20" t="inlineStr">
        <is>
          <t>7</t>
        </is>
      </c>
      <c r="C17" s="21" t="inlineStr">
        <is>
          <t>Préparation de l'e-mailing et des publications</t>
        </is>
      </c>
      <c r="D17" s="22" t="inlineStr">
        <is>
          <t>Thomas Petit</t>
        </is>
      </c>
      <c r="E17" s="23" t="n">
        <v>3</v>
      </c>
      <c r="F17" s="23" t="n">
        <v>0</v>
      </c>
      <c r="G17" s="24" t="inlineStr">
        <is>
          <t>Avant la suivante</t>
        </is>
      </c>
      <c r="H17" s="25">
        <f>IF(I17="","",WORKDAY(I17,-(MAX(E17,1)-1),Paramètres!$B$28:$B$53))</f>
        <v/>
      </c>
      <c r="I17" s="26">
        <f>IF(OR(C17="",E17=""),"",IF(OR(C18="",E18=""),WORKDAY($D$6,-1-N(F17),Paramètres!$B$28:$B$53),IF(G17="En parallèle",WORKDAY(I18,-N(F17),Paramètres!$B$28:$B$53),WORKDAY(N18,-1-N(F17),Paramètres!$B$28:$B$53))))</f>
        <v/>
      </c>
      <c r="J17" s="24">
        <f>IF(H17="","","S"&amp;WEEKNUM(H17,21))</f>
        <v/>
      </c>
      <c r="K17" s="20" t="inlineStr">
        <is>
          <t>À faire</t>
        </is>
      </c>
      <c r="L17" s="27">
        <f>IF(H17="","",IF(K17="Fait","",IF($D$7&gt;I17,"En retard",IF($D$7&gt;=H17,IF(K17="En cours","","À lancer"),IF(NETWORKDAYS($D$7,H17,Paramètres!$B$28:$B$53)-1&lt;=5,"Démarre bientôt","")))))</f>
        <v/>
      </c>
      <c r="N17" s="28">
        <f>IF(H17="","",IF(AND(G17="En parallèle",N18&lt;&gt;""),MIN(H17,N18),H17))</f>
        <v/>
      </c>
    </row>
    <row r="18" ht="19" customHeight="1">
      <c r="B18" s="20" t="inlineStr">
        <is>
          <t>8</t>
        </is>
      </c>
      <c r="C18" s="21" t="inlineStr">
        <is>
          <t>Recette et corrections</t>
        </is>
      </c>
      <c r="D18" s="22" t="inlineStr">
        <is>
          <t>Emma Roux</t>
        </is>
      </c>
      <c r="E18" s="23" t="n">
        <v>3</v>
      </c>
      <c r="F18" s="23" t="n">
        <v>1</v>
      </c>
      <c r="G18" s="24" t="inlineStr">
        <is>
          <t>Avant la suivante</t>
        </is>
      </c>
      <c r="H18" s="25">
        <f>IF(I18="","",WORKDAY(I18,-(MAX(E18,1)-1),Paramètres!$B$28:$B$53))</f>
        <v/>
      </c>
      <c r="I18" s="26">
        <f>IF(OR(C18="",E18=""),"",IF(OR(C19="",E19=""),WORKDAY($D$6,-1-N(F18),Paramètres!$B$28:$B$53),IF(G18="En parallèle",WORKDAY(I19,-N(F18),Paramètres!$B$28:$B$53),WORKDAY(N19,-1-N(F18),Paramètres!$B$28:$B$53))))</f>
        <v/>
      </c>
      <c r="J18" s="24">
        <f>IF(H18="","","S"&amp;WEEKNUM(H18,21))</f>
        <v/>
      </c>
      <c r="K18" s="20" t="inlineStr">
        <is>
          <t>À faire</t>
        </is>
      </c>
      <c r="L18" s="27">
        <f>IF(H18="","",IF(K18="Fait","",IF($D$7&gt;I18,"En retard",IF($D$7&gt;=H18,IF(K18="En cours","","À lancer"),IF(NETWORKDAYS($D$7,H18,Paramètres!$B$28:$B$53)-1&lt;=5,"Démarre bientôt","")))))</f>
        <v/>
      </c>
      <c r="N18" s="28">
        <f>IF(H18="","",IF(AND(G18="En parallèle",N19&lt;&gt;""),MIN(H18,N19),H18))</f>
        <v/>
      </c>
    </row>
    <row r="19" ht="19" customHeight="1">
      <c r="B19" s="20" t="inlineStr">
        <is>
          <t>9</t>
        </is>
      </c>
      <c r="C19" s="21" t="inlineStr">
        <is>
          <t>Validation finale par le client</t>
        </is>
      </c>
      <c r="D19" s="22" t="inlineStr">
        <is>
          <t>Maison Berthier</t>
        </is>
      </c>
      <c r="E19" s="23" t="n">
        <v>1</v>
      </c>
      <c r="F19" s="23" t="n">
        <v>0</v>
      </c>
      <c r="G19" s="24" t="inlineStr">
        <is>
          <t>Avant la suivante</t>
        </is>
      </c>
      <c r="H19" s="25">
        <f>IF(I19="","",WORKDAY(I19,-(MAX(E19,1)-1),Paramètres!$B$28:$B$53))</f>
        <v/>
      </c>
      <c r="I19" s="26">
        <f>IF(OR(C19="",E19=""),"",IF(OR(C20="",E20=""),WORKDAY($D$6,-1-N(F19),Paramètres!$B$28:$B$53),IF(G19="En parallèle",WORKDAY(I20,-N(F19),Paramètres!$B$28:$B$53),WORKDAY(N20,-1-N(F19),Paramètres!$B$28:$B$53))))</f>
        <v/>
      </c>
      <c r="J19" s="24">
        <f>IF(H19="","","S"&amp;WEEKNUM(H19,21))</f>
        <v/>
      </c>
      <c r="K19" s="20" t="inlineStr">
        <is>
          <t>À faire</t>
        </is>
      </c>
      <c r="L19" s="27">
        <f>IF(H19="","",IF(K19="Fait","",IF($D$7&gt;I19,"En retard",IF($D$7&gt;=H19,IF(K19="En cours","","À lancer"),IF(NETWORKDAYS($D$7,H19,Paramètres!$B$28:$B$53)-1&lt;=5,"Démarre bientôt","")))))</f>
        <v/>
      </c>
      <c r="N19" s="28">
        <f>IF(H19="","",IF(AND(G19="En parallèle",N20&lt;&gt;""),MIN(H19,N20),H19))</f>
        <v/>
      </c>
    </row>
    <row r="20" ht="19" customHeight="1">
      <c r="B20" s="20" t="n"/>
      <c r="C20" s="21" t="n"/>
      <c r="D20" s="22" t="n"/>
      <c r="E20" s="23" t="n"/>
      <c r="F20" s="23" t="n"/>
      <c r="G20" s="24" t="n"/>
      <c r="H20" s="25">
        <f>IF(I20="","",WORKDAY(I20,-(MAX(E20,1)-1),Paramètres!$B$28:$B$53))</f>
        <v/>
      </c>
      <c r="I20" s="26">
        <f>IF(OR(C20="",E20=""),"",IF(OR(C21="",E21=""),WORKDAY($D$6,-1-N(F20),Paramètres!$B$28:$B$53),IF(G20="En parallèle",WORKDAY(I21,-N(F20),Paramètres!$B$28:$B$53),WORKDAY(N21,-1-N(F20),Paramètres!$B$28:$B$53))))</f>
        <v/>
      </c>
      <c r="J20" s="24">
        <f>IF(H20="","","S"&amp;WEEKNUM(H20,21))</f>
        <v/>
      </c>
      <c r="K20" s="20" t="n"/>
      <c r="L20" s="27">
        <f>IF(H20="","",IF(K20="Fait","",IF($D$7&gt;I20,"En retard",IF($D$7&gt;=H20,IF(K20="En cours","","À lancer"),IF(NETWORKDAYS($D$7,H20,Paramètres!$B$28:$B$53)-1&lt;=5,"Démarre bientôt","")))))</f>
        <v/>
      </c>
      <c r="N20" s="28">
        <f>IF(H20="","",IF(AND(G20="En parallèle",N21&lt;&gt;""),MIN(H20,N21),H20))</f>
        <v/>
      </c>
    </row>
    <row r="21" ht="19" customHeight="1">
      <c r="B21" s="20" t="n"/>
      <c r="C21" s="21" t="n"/>
      <c r="D21" s="22" t="n"/>
      <c r="E21" s="23" t="n"/>
      <c r="F21" s="23" t="n"/>
      <c r="G21" s="24" t="n"/>
      <c r="H21" s="25">
        <f>IF(I21="","",WORKDAY(I21,-(MAX(E21,1)-1),Paramètres!$B$28:$B$53))</f>
        <v/>
      </c>
      <c r="I21" s="26">
        <f>IF(OR(C21="",E21=""),"",IF(OR(C22="",E22=""),WORKDAY($D$6,-1-N(F21),Paramètres!$B$28:$B$53),IF(G21="En parallèle",WORKDAY(I22,-N(F21),Paramètres!$B$28:$B$53),WORKDAY(N22,-1-N(F21),Paramètres!$B$28:$B$53))))</f>
        <v/>
      </c>
      <c r="J21" s="24">
        <f>IF(H21="","","S"&amp;WEEKNUM(H21,21))</f>
        <v/>
      </c>
      <c r="K21" s="20" t="n"/>
      <c r="L21" s="27">
        <f>IF(H21="","",IF(K21="Fait","",IF($D$7&gt;I21,"En retard",IF($D$7&gt;=H21,IF(K21="En cours","","À lancer"),IF(NETWORKDAYS($D$7,H21,Paramètres!$B$28:$B$53)-1&lt;=5,"Démarre bientôt","")))))</f>
        <v/>
      </c>
      <c r="N21" s="28">
        <f>IF(H21="","",IF(AND(G21="En parallèle",N22&lt;&gt;""),MIN(H21,N22),H21))</f>
        <v/>
      </c>
    </row>
    <row r="22" ht="19" customHeight="1">
      <c r="B22" s="20" t="n"/>
      <c r="C22" s="21" t="n"/>
      <c r="D22" s="22" t="n"/>
      <c r="E22" s="23" t="n"/>
      <c r="F22" s="23" t="n"/>
      <c r="G22" s="24" t="n"/>
      <c r="H22" s="25">
        <f>IF(I22="","",WORKDAY(I22,-(MAX(E22,1)-1),Paramètres!$B$28:$B$53))</f>
        <v/>
      </c>
      <c r="I22" s="26">
        <f>IF(OR(C22="",E22=""),"",IF(OR(C23="",E23=""),WORKDAY($D$6,-1-N(F22),Paramètres!$B$28:$B$53),IF(G22="En parallèle",WORKDAY(I23,-N(F22),Paramètres!$B$28:$B$53),WORKDAY(N23,-1-N(F22),Paramètres!$B$28:$B$53))))</f>
        <v/>
      </c>
      <c r="J22" s="24">
        <f>IF(H22="","","S"&amp;WEEKNUM(H22,21))</f>
        <v/>
      </c>
      <c r="K22" s="20" t="n"/>
      <c r="L22" s="27">
        <f>IF(H22="","",IF(K22="Fait","",IF($D$7&gt;I22,"En retard",IF($D$7&gt;=H22,IF(K22="En cours","","À lancer"),IF(NETWORKDAYS($D$7,H22,Paramètres!$B$28:$B$53)-1&lt;=5,"Démarre bientôt","")))))</f>
        <v/>
      </c>
      <c r="N22" s="28">
        <f>IF(H22="","",IF(AND(G22="En parallèle",N23&lt;&gt;""),MIN(H22,N23),H22))</f>
        <v/>
      </c>
    </row>
    <row r="23" ht="19" customHeight="1">
      <c r="B23" s="20" t="n"/>
      <c r="C23" s="21" t="n"/>
      <c r="D23" s="22" t="n"/>
      <c r="E23" s="23" t="n"/>
      <c r="F23" s="23" t="n"/>
      <c r="G23" s="24" t="n"/>
      <c r="H23" s="25">
        <f>IF(I23="","",WORKDAY(I23,-(MAX(E23,1)-1),Paramètres!$B$28:$B$53))</f>
        <v/>
      </c>
      <c r="I23" s="26">
        <f>IF(OR(C23="",E23=""),"",IF(OR(C24="",E24=""),WORKDAY($D$6,-1-N(F23),Paramètres!$B$28:$B$53),IF(G23="En parallèle",WORKDAY(I24,-N(F23),Paramètres!$B$28:$B$53),WORKDAY(N24,-1-N(F23),Paramètres!$B$28:$B$53))))</f>
        <v/>
      </c>
      <c r="J23" s="24">
        <f>IF(H23="","","S"&amp;WEEKNUM(H23,21))</f>
        <v/>
      </c>
      <c r="K23" s="20" t="n"/>
      <c r="L23" s="27">
        <f>IF(H23="","",IF(K23="Fait","",IF($D$7&gt;I23,"En retard",IF($D$7&gt;=H23,IF(K23="En cours","","À lancer"),IF(NETWORKDAYS($D$7,H23,Paramètres!$B$28:$B$53)-1&lt;=5,"Démarre bientôt","")))))</f>
        <v/>
      </c>
      <c r="N23" s="28">
        <f>IF(H23="","",IF(AND(G23="En parallèle",N24&lt;&gt;""),MIN(H23,N24),H23))</f>
        <v/>
      </c>
    </row>
    <row r="24" ht="19" customHeight="1">
      <c r="B24" s="20" t="n"/>
      <c r="C24" s="21" t="n"/>
      <c r="D24" s="22" t="n"/>
      <c r="E24" s="23" t="n"/>
      <c r="F24" s="23" t="n"/>
      <c r="G24" s="24" t="n"/>
      <c r="H24" s="25">
        <f>IF(I24="","",WORKDAY(I24,-(MAX(E24,1)-1),Paramètres!$B$28:$B$53))</f>
        <v/>
      </c>
      <c r="I24" s="26">
        <f>IF(OR(C24="",E24=""),"",IF(OR(C25="",E25=""),WORKDAY($D$6,-1-N(F24),Paramètres!$B$28:$B$53),IF(G24="En parallèle",WORKDAY(I25,-N(F24),Paramètres!$B$28:$B$53),WORKDAY(N25,-1-N(F24),Paramètres!$B$28:$B$53))))</f>
        <v/>
      </c>
      <c r="J24" s="24">
        <f>IF(H24="","","S"&amp;WEEKNUM(H24,21))</f>
        <v/>
      </c>
      <c r="K24" s="20" t="n"/>
      <c r="L24" s="27">
        <f>IF(H24="","",IF(K24="Fait","",IF($D$7&gt;I24,"En retard",IF($D$7&gt;=H24,IF(K24="En cours","","À lancer"),IF(NETWORKDAYS($D$7,H24,Paramètres!$B$28:$B$53)-1&lt;=5,"Démarre bientôt","")))))</f>
        <v/>
      </c>
      <c r="N24" s="28">
        <f>IF(H24="","",IF(AND(G24="En parallèle",N25&lt;&gt;""),MIN(H24,N25),H24))</f>
        <v/>
      </c>
    </row>
    <row r="25" ht="19" customHeight="1">
      <c r="B25" s="20" t="n"/>
      <c r="C25" s="21" t="n"/>
      <c r="D25" s="22" t="n"/>
      <c r="E25" s="23" t="n"/>
      <c r="F25" s="23" t="n"/>
      <c r="G25" s="24" t="n"/>
      <c r="H25" s="25">
        <f>IF(I25="","",WORKDAY(I25,-(MAX(E25,1)-1),Paramètres!$B$28:$B$53))</f>
        <v/>
      </c>
      <c r="I25" s="26">
        <f>IF(OR(C25="",E25=""),"",IF(OR(C26="",E26=""),WORKDAY($D$6,-1-N(F25),Paramètres!$B$28:$B$53),IF(G25="En parallèle",WORKDAY(I26,-N(F25),Paramètres!$B$28:$B$53),WORKDAY(N26,-1-N(F25),Paramètres!$B$28:$B$53))))</f>
        <v/>
      </c>
      <c r="J25" s="24">
        <f>IF(H25="","","S"&amp;WEEKNUM(H25,21))</f>
        <v/>
      </c>
      <c r="K25" s="20" t="n"/>
      <c r="L25" s="27">
        <f>IF(H25="","",IF(K25="Fait","",IF($D$7&gt;I25,"En retard",IF($D$7&gt;=H25,IF(K25="En cours","","À lancer"),IF(NETWORKDAYS($D$7,H25,Paramètres!$B$28:$B$53)-1&lt;=5,"Démarre bientôt","")))))</f>
        <v/>
      </c>
      <c r="N25" s="28">
        <f>IF(H25="","",IF(AND(G25="En parallèle",N26&lt;&gt;""),MIN(H25,N26),H25))</f>
        <v/>
      </c>
    </row>
    <row r="26" ht="19" customHeight="1">
      <c r="B26" s="20" t="n"/>
      <c r="C26" s="21" t="n"/>
      <c r="D26" s="22" t="n"/>
      <c r="E26" s="23" t="n"/>
      <c r="F26" s="23" t="n"/>
      <c r="G26" s="24" t="n"/>
      <c r="H26" s="25">
        <f>IF(I26="","",WORKDAY(I26,-(MAX(E26,1)-1),Paramètres!$B$28:$B$53))</f>
        <v/>
      </c>
      <c r="I26" s="26">
        <f>IF(OR(C26="",E26=""),"",IF(OR(C27="",E27=""),WORKDAY($D$6,-1-N(F26),Paramètres!$B$28:$B$53),IF(G26="En parallèle",WORKDAY(I27,-N(F26),Paramètres!$B$28:$B$53),WORKDAY(N27,-1-N(F26),Paramètres!$B$28:$B$53))))</f>
        <v/>
      </c>
      <c r="J26" s="24">
        <f>IF(H26="","","S"&amp;WEEKNUM(H26,21))</f>
        <v/>
      </c>
      <c r="K26" s="20" t="n"/>
      <c r="L26" s="27">
        <f>IF(H26="","",IF(K26="Fait","",IF($D$7&gt;I26,"En retard",IF($D$7&gt;=H26,IF(K26="En cours","","À lancer"),IF(NETWORKDAYS($D$7,H26,Paramètres!$B$28:$B$53)-1&lt;=5,"Démarre bientôt","")))))</f>
        <v/>
      </c>
      <c r="N26" s="28">
        <f>IF(H26="","",IF(AND(G26="En parallèle",N27&lt;&gt;""),MIN(H26,N27),H26))</f>
        <v/>
      </c>
    </row>
    <row r="27" ht="19" customHeight="1">
      <c r="B27" s="20" t="n"/>
      <c r="C27" s="21" t="n"/>
      <c r="D27" s="22" t="n"/>
      <c r="E27" s="23" t="n"/>
      <c r="F27" s="23" t="n"/>
      <c r="G27" s="24" t="n"/>
      <c r="H27" s="25">
        <f>IF(I27="","",WORKDAY(I27,-(MAX(E27,1)-1),Paramètres!$B$28:$B$53))</f>
        <v/>
      </c>
      <c r="I27" s="26">
        <f>IF(OR(C27="",E27=""),"",IF(OR(C28="",E28=""),WORKDAY($D$6,-1-N(F27),Paramètres!$B$28:$B$53),IF(G27="En parallèle",WORKDAY(I28,-N(F27),Paramètres!$B$28:$B$53),WORKDAY(N28,-1-N(F27),Paramètres!$B$28:$B$53))))</f>
        <v/>
      </c>
      <c r="J27" s="24">
        <f>IF(H27="","","S"&amp;WEEKNUM(H27,21))</f>
        <v/>
      </c>
      <c r="K27" s="20" t="n"/>
      <c r="L27" s="27">
        <f>IF(H27="","",IF(K27="Fait","",IF($D$7&gt;I27,"En retard",IF($D$7&gt;=H27,IF(K27="En cours","","À lancer"),IF(NETWORKDAYS($D$7,H27,Paramètres!$B$28:$B$53)-1&lt;=5,"Démarre bientôt","")))))</f>
        <v/>
      </c>
      <c r="N27" s="28">
        <f>IF(H27="","",IF(AND(G27="En parallèle",N28&lt;&gt;""),MIN(H27,N28),H27))</f>
        <v/>
      </c>
    </row>
    <row r="28" ht="19" customHeight="1">
      <c r="B28" s="20" t="n"/>
      <c r="C28" s="21" t="n"/>
      <c r="D28" s="22" t="n"/>
      <c r="E28" s="23" t="n"/>
      <c r="F28" s="23" t="n"/>
      <c r="G28" s="24" t="n"/>
      <c r="H28" s="25">
        <f>IF(I28="","",WORKDAY(I28,-(MAX(E28,1)-1),Paramètres!$B$28:$B$53))</f>
        <v/>
      </c>
      <c r="I28" s="26">
        <f>IF(OR(C28="",E28=""),"",IF(OR(C29="",E29=""),WORKDAY($D$6,-1-N(F28),Paramètres!$B$28:$B$53),IF(G28="En parallèle",WORKDAY(I29,-N(F28),Paramètres!$B$28:$B$53),WORKDAY(N29,-1-N(F28),Paramètres!$B$28:$B$53))))</f>
        <v/>
      </c>
      <c r="J28" s="24">
        <f>IF(H28="","","S"&amp;WEEKNUM(H28,21))</f>
        <v/>
      </c>
      <c r="K28" s="20" t="n"/>
      <c r="L28" s="27">
        <f>IF(H28="","",IF(K28="Fait","",IF($D$7&gt;I28,"En retard",IF($D$7&gt;=H28,IF(K28="En cours","","À lancer"),IF(NETWORKDAYS($D$7,H28,Paramètres!$B$28:$B$53)-1&lt;=5,"Démarre bientôt","")))))</f>
        <v/>
      </c>
      <c r="N28" s="28">
        <f>IF(H28="","",IF(AND(G28="En parallèle",N29&lt;&gt;""),MIN(H28,N29),H28))</f>
        <v/>
      </c>
    </row>
    <row r="29" ht="19" customHeight="1">
      <c r="B29" s="20" t="n"/>
      <c r="C29" s="21" t="n"/>
      <c r="D29" s="22" t="n"/>
      <c r="E29" s="23" t="n"/>
      <c r="F29" s="23" t="n"/>
      <c r="G29" s="24" t="n"/>
      <c r="H29" s="25">
        <f>IF(I29="","",WORKDAY(I29,-(MAX(E29,1)-1),Paramètres!$B$28:$B$53))</f>
        <v/>
      </c>
      <c r="I29" s="26">
        <f>IF(OR(C29="",E29=""),"",IF(OR(C30="",E30=""),WORKDAY($D$6,-1-N(F29),Paramètres!$B$28:$B$53),IF(G29="En parallèle",WORKDAY(I30,-N(F29),Paramètres!$B$28:$B$53),WORKDAY(N30,-1-N(F29),Paramètres!$B$28:$B$53))))</f>
        <v/>
      </c>
      <c r="J29" s="24">
        <f>IF(H29="","","S"&amp;WEEKNUM(H29,21))</f>
        <v/>
      </c>
      <c r="K29" s="20" t="n"/>
      <c r="L29" s="27">
        <f>IF(H29="","",IF(K29="Fait","",IF($D$7&gt;I29,"En retard",IF($D$7&gt;=H29,IF(K29="En cours","","À lancer"),IF(NETWORKDAYS($D$7,H29,Paramètres!$B$28:$B$53)-1&lt;=5,"Démarre bientôt","")))))</f>
        <v/>
      </c>
      <c r="N29" s="28">
        <f>IF(H29="","",IF(AND(G29="En parallèle",N30&lt;&gt;""),MIN(H29,N30),H29))</f>
        <v/>
      </c>
    </row>
    <row r="30" ht="19" customHeight="1">
      <c r="B30" s="20" t="n"/>
      <c r="C30" s="21" t="n"/>
      <c r="D30" s="22" t="n"/>
      <c r="E30" s="23" t="n"/>
      <c r="F30" s="23" t="n"/>
      <c r="G30" s="24" t="n"/>
      <c r="H30" s="25">
        <f>IF(I30="","",WORKDAY(I30,-(MAX(E30,1)-1),Paramètres!$B$28:$B$53))</f>
        <v/>
      </c>
      <c r="I30" s="26">
        <f>IF(OR(C30="",E30=""),"",IF(OR(C31="",E31=""),WORKDAY($D$6,-1-N(F30),Paramètres!$B$28:$B$53),IF(G30="En parallèle",WORKDAY(I31,-N(F30),Paramètres!$B$28:$B$53),WORKDAY(N31,-1-N(F30),Paramètres!$B$28:$B$53))))</f>
        <v/>
      </c>
      <c r="J30" s="24">
        <f>IF(H30="","","S"&amp;WEEKNUM(H30,21))</f>
        <v/>
      </c>
      <c r="K30" s="20" t="n"/>
      <c r="L30" s="27">
        <f>IF(H30="","",IF(K30="Fait","",IF($D$7&gt;I30,"En retard",IF($D$7&gt;=H30,IF(K30="En cours","","À lancer"),IF(NETWORKDAYS($D$7,H30,Paramètres!$B$28:$B$53)-1&lt;=5,"Démarre bientôt","")))))</f>
        <v/>
      </c>
      <c r="N30" s="28">
        <f>IF(H30="","",IF(AND(G30="En parallèle",N31&lt;&gt;""),MIN(H30,N31),H30))</f>
        <v/>
      </c>
    </row>
    <row r="31" ht="20" customHeight="1">
      <c r="B31" s="29" t="n"/>
      <c r="C31" s="30" t="inlineStr">
        <is>
          <t>LIVRAISON</t>
        </is>
      </c>
      <c r="H31" s="31">
        <f>$D$6</f>
        <v/>
      </c>
      <c r="I31" s="31">
        <f>$D$6</f>
        <v/>
      </c>
      <c r="J31" s="32">
        <f>"S"&amp;WEEKNUM($D$6,21)</f>
        <v/>
      </c>
      <c r="K31" s="29" t="n"/>
      <c r="L31" s="29" t="n"/>
    </row>
    <row r="33" ht="22" customHeight="1">
      <c r="B33" s="33">
        <f>Paramètres!$C$6&amp;" · Dates au plus tard calculées à rebours en jours ouvrés · Modèle gratuit Digitiz · digitiz.fr/modeles/retroplanning/"</f>
        <v/>
      </c>
    </row>
  </sheetData>
  <mergeCells count="21">
    <mergeCell ref="I6:J6"/>
    <mergeCell ref="K5:L5"/>
    <mergeCell ref="K4:L4"/>
    <mergeCell ref="D6:E6"/>
    <mergeCell ref="G7:H7"/>
    <mergeCell ref="I7:J7"/>
    <mergeCell ref="G6:H6"/>
    <mergeCell ref="C31:G31"/>
    <mergeCell ref="B8:L8"/>
    <mergeCell ref="H2:L2"/>
    <mergeCell ref="D7:E7"/>
    <mergeCell ref="G5:H5"/>
    <mergeCell ref="I5:J5"/>
    <mergeCell ref="D4:E4"/>
    <mergeCell ref="G4:H4"/>
    <mergeCell ref="K7:L7"/>
    <mergeCell ref="I4:J4"/>
    <mergeCell ref="B33:L33"/>
    <mergeCell ref="D5:E5"/>
    <mergeCell ref="K6:L6"/>
    <mergeCell ref="B2:D2"/>
  </mergeCells>
  <conditionalFormatting sqref="I5:J5">
    <cfRule type="expression" priority="1" dxfId="0">
      <formula>AND(ISNUMBER($I$5),$I$5&lt;0)</formula>
    </cfRule>
  </conditionalFormatting>
  <conditionalFormatting sqref="K5:L5">
    <cfRule type="expression" priority="2" dxfId="1">
      <formula>$K$5&gt;0</formula>
    </cfRule>
  </conditionalFormatting>
  <conditionalFormatting sqref="L11:L30">
    <cfRule type="expression" priority="3" dxfId="2">
      <formula>$L11="En retard"</formula>
    </cfRule>
    <cfRule type="expression" priority="4" dxfId="3">
      <formula>$L11="À lancer"</formula>
    </cfRule>
    <cfRule type="expression" priority="5" dxfId="4">
      <formula>$L11="Démarre bientôt"</formula>
    </cfRule>
  </conditionalFormatting>
  <conditionalFormatting sqref="B11:K30">
    <cfRule type="expression" priority="6" dxfId="5">
      <formula>$K11="Fait"</formula>
    </cfRule>
  </conditionalFormatting>
  <conditionalFormatting sqref="G11:G30">
    <cfRule type="expression" priority="7" dxfId="6">
      <formula>$G11="En parallèle"</formula>
    </cfRule>
  </conditionalFormatting>
  <dataValidations count="5">
    <dataValidation sqref="D11:D30" showDropDown="0" showInputMessage="0" showErrorMessage="0" allowBlank="1" type="list">
      <formula1>=Paramètres!$B$9:$B$16</formula1>
    </dataValidation>
    <dataValidation sqref="G11:G30" showDropDown="0" showInputMessage="0" showErrorMessage="0" allowBlank="1" type="list">
      <formula1>=Paramètres!$B$19:$B$20</formula1>
    </dataValidation>
    <dataValidation sqref="K11:K30" showDropDown="0" showInputMessage="0" showErrorMessage="0" allowBlank="1" type="list">
      <formula1>=Paramètres!$B$23:$B$25</formula1>
    </dataValidation>
    <dataValidation sqref="E11:F30" showDropDown="0" showInputMessage="0" showErrorMessage="0" allowBlank="1" errorTitle="Durée" error="Saisissez un nombre entier de jours ouvrés." type="whole" operator="between">
      <formula1>0</formula1>
      <formula2>250</formula2>
    </dataValidation>
    <dataValidation sqref="D6" showDropDown="0" showInputMessage="0" showErrorMessage="0" allowBlank="1" type="date" operator="greaterThan">
      <formula1>1</formula1>
    </dataValidation>
  </dataValidations>
  <printOptions horizontalCentered="1"/>
  <pageMargins left="0.5" right="0.5"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B2:C54"/>
  <sheetViews>
    <sheetView showGridLines="0" workbookViewId="0">
      <selection activeCell="A1" sqref="A1"/>
    </sheetView>
  </sheetViews>
  <sheetFormatPr baseColWidth="8" defaultRowHeight="15"/>
  <cols>
    <col width="2" customWidth="1" min="1" max="1"/>
    <col width="34" customWidth="1" min="2" max="2"/>
    <col width="34" customWidth="1" min="3" max="3"/>
    <col width="2" customWidth="1" min="4" max="4"/>
  </cols>
  <sheetData>
    <row r="2">
      <c r="B2" s="34" t="inlineStr">
        <is>
          <t>Paramètres du rétroplanning</t>
        </is>
      </c>
    </row>
    <row r="3" ht="30" customHeight="1">
      <c r="B3" s="35" t="inlineStr">
        <is>
          <t>Remplissez cette feuille une fois : le rétroplanning reprend l'équipe, les listes et les jours fériés pour calculer les dates à rebours.</t>
        </is>
      </c>
    </row>
    <row r="5">
      <c r="B5" s="36" t="inlineStr">
        <is>
          <t>Votre entreprise</t>
        </is>
      </c>
      <c r="C5" s="37" t="n"/>
    </row>
    <row r="6" ht="18" customHeight="1">
      <c r="B6" s="38" t="inlineStr">
        <is>
          <t>Nom ou raison sociale</t>
        </is>
      </c>
      <c r="C6" s="4" t="inlineStr">
        <is>
          <t>Atelier Numérique</t>
        </is>
      </c>
    </row>
    <row r="8">
      <c r="B8" s="36" t="inlineStr">
        <is>
          <t>L'équipe</t>
        </is>
      </c>
      <c r="C8" s="37" t="inlineStr">
        <is>
          <t>Rôle</t>
        </is>
      </c>
    </row>
    <row r="9" ht="18" customHeight="1">
      <c r="B9" s="4" t="inlineStr">
        <is>
          <t>Julie Martin</t>
        </is>
      </c>
      <c r="C9" s="38" t="inlineStr">
        <is>
          <t>Cheffe de projet</t>
        </is>
      </c>
    </row>
    <row r="10" ht="18" customHeight="1">
      <c r="B10" s="4" t="inlineStr">
        <is>
          <t>Sophie Laurent</t>
        </is>
      </c>
      <c r="C10" s="38" t="inlineStr">
        <is>
          <t>Designer</t>
        </is>
      </c>
    </row>
    <row r="11" ht="18" customHeight="1">
      <c r="B11" s="4" t="inlineStr">
        <is>
          <t>Thomas Petit</t>
        </is>
      </c>
      <c r="C11" s="38" t="inlineStr">
        <is>
          <t>Rédacteur</t>
        </is>
      </c>
    </row>
    <row r="12" ht="18" customHeight="1">
      <c r="B12" s="4" t="inlineStr">
        <is>
          <t>Emma Roux</t>
        </is>
      </c>
      <c r="C12" s="38" t="inlineStr">
        <is>
          <t>Intégratrice</t>
        </is>
      </c>
    </row>
    <row r="13" ht="18" customHeight="1">
      <c r="B13" s="4" t="inlineStr">
        <is>
          <t>Maison Berthier</t>
        </is>
      </c>
      <c r="C13" s="38" t="inlineStr">
        <is>
          <t>Client</t>
        </is>
      </c>
    </row>
    <row r="14" ht="18" customHeight="1">
      <c r="B14" s="4" t="n"/>
      <c r="C14" s="38" t="n"/>
    </row>
    <row r="15" ht="18" customHeight="1">
      <c r="B15" s="4" t="n"/>
      <c r="C15" s="38" t="n"/>
    </row>
    <row r="16" ht="18" customHeight="1">
      <c r="B16" s="4" t="n"/>
      <c r="C16" s="38" t="n"/>
    </row>
    <row r="18">
      <c r="B18" s="36" t="inlineStr">
        <is>
          <t>Enchaînement</t>
        </is>
      </c>
      <c r="C18" s="37" t="inlineStr">
        <is>
          <t>Signification</t>
        </is>
      </c>
    </row>
    <row r="19" ht="18" customHeight="1">
      <c r="B19" s="4" t="inlineStr">
        <is>
          <t>Avant la suivante</t>
        </is>
      </c>
      <c r="C19" s="38" t="inlineStr">
        <is>
          <t>L'étape se termine avant que la suivante commence</t>
        </is>
      </c>
    </row>
    <row r="20" ht="18" customHeight="1">
      <c r="B20" s="4" t="inlineStr">
        <is>
          <t>En parallèle</t>
        </is>
      </c>
      <c r="C20" s="38" t="inlineStr">
        <is>
          <t>L'étape se termine en même temps que la suivante</t>
        </is>
      </c>
    </row>
    <row r="22">
      <c r="B22" s="36" t="inlineStr">
        <is>
          <t>Statuts</t>
        </is>
      </c>
      <c r="C22" s="37" t="n"/>
    </row>
    <row r="23" ht="18" customHeight="1">
      <c r="B23" s="4" t="inlineStr">
        <is>
          <t>À faire</t>
        </is>
      </c>
      <c r="C23" s="38" t="n"/>
    </row>
    <row r="24" ht="18" customHeight="1">
      <c r="B24" s="4" t="inlineStr">
        <is>
          <t>En cours</t>
        </is>
      </c>
      <c r="C24" s="38" t="n"/>
    </row>
    <row r="25" ht="18" customHeight="1">
      <c r="B25" s="4" t="inlineStr">
        <is>
          <t>Fait</t>
        </is>
      </c>
      <c r="C25" s="38" t="n"/>
    </row>
    <row r="27">
      <c r="B27" s="36" t="inlineStr">
        <is>
          <t>Jours fériés (France métropolitaine)</t>
        </is>
      </c>
      <c r="C27" s="37" t="inlineStr">
        <is>
          <t>Exclus du calcul des jours ouvrés</t>
        </is>
      </c>
    </row>
    <row r="28" ht="18" customHeight="1">
      <c r="B28" s="39" t="n">
        <v>46023</v>
      </c>
      <c r="C28" s="38" t="inlineStr">
        <is>
          <t>Jour de l'an</t>
        </is>
      </c>
    </row>
    <row r="29" ht="18" customHeight="1">
      <c r="B29" s="39" t="n">
        <v>46118</v>
      </c>
      <c r="C29" s="38" t="inlineStr">
        <is>
          <t>Lundi de Pâques</t>
        </is>
      </c>
    </row>
    <row r="30" ht="18" customHeight="1">
      <c r="B30" s="39" t="n">
        <v>46143</v>
      </c>
      <c r="C30" s="38" t="inlineStr">
        <is>
          <t>Fête du Travail</t>
        </is>
      </c>
    </row>
    <row r="31" ht="18" customHeight="1">
      <c r="B31" s="39" t="n">
        <v>46150</v>
      </c>
      <c r="C31" s="38" t="inlineStr">
        <is>
          <t>Victoire 1945</t>
        </is>
      </c>
    </row>
    <row r="32" ht="18" customHeight="1">
      <c r="B32" s="39" t="n">
        <v>46156</v>
      </c>
      <c r="C32" s="38" t="inlineStr">
        <is>
          <t>Ascension</t>
        </is>
      </c>
    </row>
    <row r="33" ht="18" customHeight="1">
      <c r="B33" s="39" t="n">
        <v>46167</v>
      </c>
      <c r="C33" s="38" t="inlineStr">
        <is>
          <t>Lundi de Pentecôte</t>
        </is>
      </c>
    </row>
    <row r="34" ht="18" customHeight="1">
      <c r="B34" s="39" t="n">
        <v>46217</v>
      </c>
      <c r="C34" s="38" t="inlineStr">
        <is>
          <t>Fête nationale</t>
        </is>
      </c>
    </row>
    <row r="35" ht="18" customHeight="1">
      <c r="B35" s="39" t="n">
        <v>46249</v>
      </c>
      <c r="C35" s="38" t="inlineStr">
        <is>
          <t>Assomption</t>
        </is>
      </c>
    </row>
    <row r="36" ht="18" customHeight="1">
      <c r="B36" s="39" t="n">
        <v>46327</v>
      </c>
      <c r="C36" s="38" t="inlineStr">
        <is>
          <t>Toussaint</t>
        </is>
      </c>
    </row>
    <row r="37" ht="18" customHeight="1">
      <c r="B37" s="39" t="n">
        <v>46337</v>
      </c>
      <c r="C37" s="38" t="inlineStr">
        <is>
          <t>Armistice 1918</t>
        </is>
      </c>
    </row>
    <row r="38" ht="18" customHeight="1">
      <c r="B38" s="39" t="n">
        <v>46381</v>
      </c>
      <c r="C38" s="38" t="inlineStr">
        <is>
          <t>Noël</t>
        </is>
      </c>
    </row>
    <row r="39" ht="18" customHeight="1">
      <c r="B39" s="39" t="n">
        <v>46388</v>
      </c>
      <c r="C39" s="38" t="inlineStr">
        <is>
          <t>Jour de l'an</t>
        </is>
      </c>
    </row>
    <row r="40" ht="18" customHeight="1">
      <c r="B40" s="39" t="n">
        <v>46475</v>
      </c>
      <c r="C40" s="38" t="inlineStr">
        <is>
          <t>Lundi de Pâques</t>
        </is>
      </c>
    </row>
    <row r="41" ht="18" customHeight="1">
      <c r="B41" s="39" t="n">
        <v>46508</v>
      </c>
      <c r="C41" s="38" t="inlineStr">
        <is>
          <t>Fête du Travail</t>
        </is>
      </c>
    </row>
    <row r="42" ht="18" customHeight="1">
      <c r="B42" s="39" t="n">
        <v>46513</v>
      </c>
      <c r="C42" s="38" t="inlineStr">
        <is>
          <t>Ascension</t>
        </is>
      </c>
    </row>
    <row r="43" ht="18" customHeight="1">
      <c r="B43" s="39" t="n">
        <v>46515</v>
      </c>
      <c r="C43" s="38" t="inlineStr">
        <is>
          <t>Victoire 1945</t>
        </is>
      </c>
    </row>
    <row r="44" ht="18" customHeight="1">
      <c r="B44" s="39" t="n">
        <v>46524</v>
      </c>
      <c r="C44" s="38" t="inlineStr">
        <is>
          <t>Lundi de Pentecôte</t>
        </is>
      </c>
    </row>
    <row r="45" ht="18" customHeight="1">
      <c r="B45" s="39" t="n">
        <v>46582</v>
      </c>
      <c r="C45" s="38" t="inlineStr">
        <is>
          <t>Fête nationale</t>
        </is>
      </c>
    </row>
    <row r="46" ht="18" customHeight="1">
      <c r="B46" s="39" t="n">
        <v>46614</v>
      </c>
      <c r="C46" s="38" t="inlineStr">
        <is>
          <t>Assomption</t>
        </is>
      </c>
    </row>
    <row r="47" ht="18" customHeight="1">
      <c r="B47" s="39" t="n">
        <v>46692</v>
      </c>
      <c r="C47" s="38" t="inlineStr">
        <is>
          <t>Toussaint</t>
        </is>
      </c>
    </row>
    <row r="48" ht="18" customHeight="1">
      <c r="B48" s="39" t="n">
        <v>46702</v>
      </c>
      <c r="C48" s="38" t="inlineStr">
        <is>
          <t>Armistice 1918</t>
        </is>
      </c>
    </row>
    <row r="49" ht="18" customHeight="1">
      <c r="B49" s="39" t="n">
        <v>46746</v>
      </c>
      <c r="C49" s="38" t="inlineStr">
        <is>
          <t>Noël</t>
        </is>
      </c>
    </row>
    <row r="50" ht="18" customHeight="1">
      <c r="B50" s="13" t="n"/>
      <c r="C50" s="38" t="n"/>
    </row>
    <row r="51" ht="18" customHeight="1">
      <c r="B51" s="13" t="n"/>
      <c r="C51" s="38" t="n"/>
    </row>
    <row r="52" ht="18" customHeight="1">
      <c r="B52" s="13" t="n"/>
      <c r="C52" s="38" t="n"/>
    </row>
    <row r="53" ht="18" customHeight="1">
      <c r="B53" s="13" t="n"/>
      <c r="C53" s="38" t="n"/>
    </row>
    <row r="54" ht="26" customHeight="1">
      <c r="B54" s="40" t="inlineStr">
        <is>
          <t>Alsace-Moselle : ajoutez le Vendredi saint et le 26 décembre. Ajoutez aussi vos jours de fermeture.</t>
        </is>
      </c>
    </row>
  </sheetData>
  <mergeCells count="2">
    <mergeCell ref="B3:C3"/>
    <mergeCell ref="B54:C5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23"/>
  <sheetViews>
    <sheetView showGridLines="0" workbookViewId="0">
      <selection activeCell="A1" sqref="A1"/>
    </sheetView>
  </sheetViews>
  <sheetFormatPr baseColWidth="8" defaultRowHeight="15"/>
  <cols>
    <col width="2" customWidth="1" min="1" max="1"/>
    <col width="100" customWidth="1" min="2" max="2"/>
  </cols>
  <sheetData>
    <row r="2">
      <c r="B2" s="34" t="inlineStr">
        <is>
          <t>Mode d'emploi du modèle de rétroplanning</t>
        </is>
      </c>
    </row>
    <row r="4">
      <c r="B4" s="41" t="inlineStr">
        <is>
          <t>1. La date de livraison</t>
        </is>
      </c>
    </row>
    <row r="5" ht="45" customHeight="1">
      <c r="B5" s="42" t="inlineStr">
        <is>
          <t>Tout part d'elle. Saisissez-la dans la case verte en haut de la feuille « Rétroplanning » : c'est la date à laquelle le résultat doit être disponible (lancement, ouverture, mise en ligne, dépôt). La dernière étape se termine le jour ouvré qui la précède.</t>
        </is>
      </c>
    </row>
    <row r="7">
      <c r="B7" s="41" t="inlineStr">
        <is>
          <t>2. Les étapes</t>
        </is>
      </c>
    </row>
    <row r="8" ht="45" customHeight="1">
      <c r="B8" s="42" t="inlineStr">
        <is>
          <t>Listez les étapes dans l'ordre chronologique, sans ligne vide entre elles. Pour chacune : un responsable, une durée en jours ouvrés et, si besoin, une marge (des jours de sécurité laissés après l'étape). Les dates de début et de fin au plus tard se calculent seules, en remontant depuis la livraison.</t>
        </is>
      </c>
    </row>
    <row r="10">
      <c r="B10" s="41" t="inlineStr">
        <is>
          <t>3. L'enchaînement</t>
        </is>
      </c>
    </row>
    <row r="11" ht="45" customHeight="1">
      <c r="B11" s="42" t="inlineStr">
        <is>
          <t>Par défaut, une étape se termine avant que la suivante commence. Choisissez « En parallèle » pour une étape qui se déroule en même temps que la suivante : les deux se terminent le même jour, avant l'étape d'après.</t>
        </is>
      </c>
    </row>
    <row r="13">
      <c r="B13" s="41" t="inlineStr">
        <is>
          <t>4. Les jours fériés</t>
        </is>
      </c>
    </row>
    <row r="14" ht="30" customHeight="1">
      <c r="B14" s="42" t="inlineStr">
        <is>
          <t>Les calculs utilisent la fonction WORKDAY (SERIE.JOUR.OUVRE dans Excel en français) : week-ends et jours fériés de la feuille « Paramètres » sont exclus. Ajoutez vos jours de fermeture dans les lignes libres.</t>
        </is>
      </c>
    </row>
    <row r="16">
      <c r="B16" s="41" t="inlineStr">
        <is>
          <t>5. Le suivi</t>
        </is>
      </c>
    </row>
    <row r="17" ht="60" customHeight="1">
      <c r="B17" s="42" t="inlineStr">
        <is>
          <t>Mettez à jour le statut de chaque étape (À faire, En cours, Fait). La colonne « Alerte » signale une étape à lancer, une étape qui démarre dans moins d'une semaine ou une étape en retard. La tuile « Marge » indique le nombre de jours ouvrés qui vous restent avant de devoir lancer la première étape : si elle devient négative, la date de livraison n'est plus tenable sans raccourcir une étape.</t>
        </is>
      </c>
    </row>
    <row r="19">
      <c r="B19" s="41" t="inlineStr">
        <is>
          <t>6. Ajouter des étapes</t>
        </is>
      </c>
    </row>
    <row r="20" ht="30" customHeight="1">
      <c r="B20" s="42" t="inlineStr">
        <is>
          <t>Insérez des lignes au milieu du tableau et recopiez les formules des colonnes H, I, J et L depuis la ligne du dessus. Vingt lignes sont prêtes.</t>
        </is>
      </c>
    </row>
    <row r="22">
      <c r="B22" s="41" t="inlineStr">
        <is>
          <t>Pour aller plus loin</t>
        </is>
      </c>
    </row>
    <row r="23" ht="15" customHeight="1">
      <c r="B23" s="42" t="inlineStr">
        <is>
          <t>Ce modèle est proposé gratuitement par Digitiz : https://digitiz.fr/modeles/retroplanning/</t>
        </is>
      </c>
    </row>
  </sheetData>
  <pageMargins left="0.75" right="0.75" top="1" bottom="1" header="0.5" footer="0.5"/>
</worksheet>
</file>