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iagramme de Gantt" sheetId="1" state="visible" r:id="rId1"/>
    <sheet xmlns:r="http://schemas.openxmlformats.org/officeDocument/2006/relationships" name="Paramètres" sheetId="2" state="visible" r:id="rId2"/>
    <sheet xmlns:r="http://schemas.openxmlformats.org/officeDocument/2006/relationships" name="Mode d'emploi" sheetId="3" state="visible" r:id="rId3"/>
  </sheets>
  <definedNames>
    <definedName name="_xlnm.Print_Area" localSheetId="0">'Diagramme de Gantt'!$A$1:$AJ$39</definedName>
  </definedNames>
  <calcPr calcId="124519" fullCalcOnLoad="1"/>
</workbook>
</file>

<file path=xl/styles.xml><?xml version="1.0" encoding="utf-8"?>
<styleSheet xmlns="http://schemas.openxmlformats.org/spreadsheetml/2006/main">
  <numFmts count="4">
    <numFmt numFmtId="164" formatCode="yyyy-mm-dd"/>
    <numFmt numFmtId="165" formatCode="DD/MM/YYYY"/>
    <numFmt numFmtId="166" formatCode="DD/MM"/>
    <numFmt numFmtId="167" formatCode="0;-0;&quot;&quot;"/>
  </numFmts>
  <fonts count="20">
    <font>
      <name val="Calibri"/>
      <family val="2"/>
      <color theme="1"/>
      <sz val="11"/>
      <scheme val="minor"/>
    </font>
    <font>
      <name val="Arial"/>
      <b val="1"/>
      <color rgb="0012CC96"/>
      <sz val="18"/>
    </font>
    <font>
      <name val="Arial"/>
      <color rgb="006B7280"/>
      <sz val="10"/>
    </font>
    <font>
      <name val="Arial"/>
      <b val="1"/>
      <color rgb="00FFFFFF"/>
      <sz val="11"/>
    </font>
    <font>
      <name val="Arial"/>
      <color rgb="00FFFFFF"/>
      <sz val="9"/>
    </font>
    <font>
      <name val="Arial"/>
      <b val="1"/>
      <color rgb="001B2B3A"/>
      <sz val="10"/>
    </font>
    <font>
      <name val="Arial"/>
      <color rgb="001B2B3A"/>
      <sz val="10"/>
    </font>
    <font>
      <name val="Arial"/>
      <i val="1"/>
      <color rgb="006B7280"/>
      <sz val="9"/>
    </font>
    <font>
      <name val="Arial"/>
      <b val="1"/>
      <color rgb="001B2B3A"/>
      <sz val="22"/>
    </font>
    <font>
      <name val="Arial"/>
      <b val="1"/>
      <color rgb="0012CC96"/>
      <sz val="14"/>
    </font>
    <font>
      <name val="Arial"/>
      <color rgb="006B7280"/>
      <sz val="9"/>
    </font>
    <font>
      <name val="Arial"/>
      <b val="1"/>
      <color rgb="000B7A5A"/>
      <sz val="10"/>
    </font>
    <font>
      <name val="Arial"/>
      <b val="1"/>
      <color rgb="000B7A5A"/>
      <sz val="8"/>
    </font>
    <font>
      <name val="Arial"/>
      <b val="1"/>
      <color rgb="001B2B3A"/>
      <sz val="16"/>
    </font>
    <font>
      <name val="Arial"/>
      <b val="1"/>
      <color rgb="001B2B3A"/>
      <sz val="11"/>
    </font>
    <font>
      <name val="Arial"/>
      <color rgb="006B7280"/>
      <sz val="8"/>
    </font>
    <font>
      <name val="Arial"/>
      <b val="1"/>
      <color rgb="001B2B3A"/>
      <sz val="9"/>
    </font>
    <font>
      <name val="Arial"/>
      <color rgb="006B7280"/>
      <sz val="7"/>
    </font>
    <font>
      <name val="Arial"/>
      <b val="1"/>
      <color rgb="001B2B3A"/>
      <sz val="7"/>
    </font>
    <font>
      <name val="Arial"/>
      <color rgb="001B2B3A"/>
      <sz val="9"/>
    </font>
  </fonts>
  <fills count="4">
    <fill>
      <patternFill/>
    </fill>
    <fill>
      <patternFill patternType="gray125"/>
    </fill>
    <fill>
      <patternFill patternType="solid">
        <fgColor rgb="001B2B3A"/>
        <bgColor rgb="001B2B3A"/>
      </patternFill>
    </fill>
    <fill>
      <patternFill patternType="solid">
        <fgColor rgb="00D9EDDF"/>
        <bgColor rgb="00D9EDDF"/>
      </patternFill>
    </fill>
  </fills>
  <borders count="6">
    <border>
      <left/>
      <right/>
      <top/>
      <bottom/>
      <diagonal/>
    </border>
    <border>
      <bottom style="thin">
        <color rgb="00D1D5DB"/>
      </bottom>
    </border>
    <border>
      <left style="thin">
        <color rgb="0012CC96"/>
      </left>
      <right style="thin">
        <color rgb="0012CC96"/>
      </right>
      <top style="thin">
        <color rgb="0012CC96"/>
      </top>
      <bottom style="thin">
        <color rgb="0012CC96"/>
      </bottom>
    </border>
    <border>
      <bottom style="thin">
        <color rgb="0012CC96"/>
      </bottom>
    </border>
    <border>
      <top style="thin">
        <color rgb="0012CC96"/>
      </top>
    </border>
    <border>
      <top style="thin">
        <color rgb="00D1D5DB"/>
      </top>
    </border>
  </borders>
  <cellStyleXfs count="1">
    <xf numFmtId="0" fontId="0" fillId="0" borderId="0"/>
  </cellStyleXfs>
  <cellXfs count="45">
    <xf numFmtId="0" fontId="0" fillId="0" borderId="0" pivotButton="0" quotePrefix="0" xfId="0"/>
    <xf numFmtId="0" fontId="8" fillId="0" borderId="0" applyAlignment="1" pivotButton="0" quotePrefix="0" xfId="0">
      <alignment horizontal="left" vertical="center" wrapText="1"/>
    </xf>
    <xf numFmtId="0" fontId="9" fillId="0" borderId="0" applyAlignment="1" pivotButton="0" quotePrefix="0" xfId="0">
      <alignment horizontal="right" vertical="center"/>
    </xf>
    <xf numFmtId="0" fontId="10" fillId="0" borderId="0" applyAlignment="1" pivotButton="0" quotePrefix="0" xfId="0">
      <alignment horizontal="left" vertical="center" wrapText="1"/>
    </xf>
    <xf numFmtId="0" fontId="5" fillId="0" borderId="1" applyAlignment="1" pivotButton="0" quotePrefix="0" xfId="0">
      <alignment horizontal="left" vertical="center" wrapText="1"/>
    </xf>
    <xf numFmtId="0" fontId="0" fillId="0" borderId="1" pivotButton="0" quotePrefix="0" xfId="0"/>
    <xf numFmtId="0" fontId="12" fillId="3" borderId="0" applyAlignment="1" pivotButton="0" quotePrefix="0" xfId="0">
      <alignment horizontal="center" vertical="center" wrapText="1"/>
    </xf>
    <xf numFmtId="0" fontId="0" fillId="3" borderId="0" pivotButton="0" quotePrefix="0" xfId="0"/>
    <xf numFmtId="9" fontId="13" fillId="0" borderId="3" applyAlignment="1" pivotButton="0" quotePrefix="0" xfId="0">
      <alignment horizontal="center" vertical="center" wrapText="1"/>
    </xf>
    <xf numFmtId="0" fontId="0" fillId="0" borderId="3" pivotButton="0" quotePrefix="0" xfId="0"/>
    <xf numFmtId="1" fontId="13" fillId="0" borderId="3" applyAlignment="1" pivotButton="0" quotePrefix="0" xfId="0">
      <alignment horizontal="center" vertical="center" wrapText="1"/>
    </xf>
    <xf numFmtId="0" fontId="14" fillId="0" borderId="3" applyAlignment="1" pivotButton="0" quotePrefix="0" xfId="0">
      <alignment horizontal="center" vertical="center" wrapText="1"/>
    </xf>
    <xf numFmtId="165" fontId="14" fillId="0" borderId="3" applyAlignment="1" pivotButton="0" quotePrefix="0" xfId="0">
      <alignment horizontal="center" vertical="center" wrapText="1"/>
    </xf>
    <xf numFmtId="165" fontId="11" fillId="0" borderId="2" applyAlignment="1" pivotButton="0" quotePrefix="0" xfId="0">
      <alignment horizontal="left" vertical="center" wrapText="1"/>
    </xf>
    <xf numFmtId="0" fontId="0" fillId="0" borderId="2" pivotButton="0" quotePrefix="0" xfId="0"/>
    <xf numFmtId="0" fontId="15" fillId="0" borderId="0" applyAlignment="1" pivotButton="0" quotePrefix="0" xfId="0">
      <alignment horizontal="left" vertical="center" wrapText="1"/>
    </xf>
    <xf numFmtId="165" fontId="5" fillId="0" borderId="1" applyAlignment="1" pivotButton="0" quotePrefix="0" xfId="0">
      <alignment horizontal="left" vertical="center" wrapText="1"/>
    </xf>
    <xf numFmtId="1" fontId="14" fillId="0" borderId="3" applyAlignment="1" pivotButton="0" quotePrefix="0" xfId="0">
      <alignment horizontal="center" vertical="center" wrapText="1"/>
    </xf>
    <xf numFmtId="0" fontId="16" fillId="3" borderId="4" applyAlignment="1" pivotButton="0" quotePrefix="0" xfId="0">
      <alignment horizontal="center" vertical="center" wrapText="1"/>
    </xf>
    <xf numFmtId="0" fontId="16" fillId="3" borderId="4" applyAlignment="1" pivotButton="0" quotePrefix="0" xfId="0">
      <alignment horizontal="left" vertical="center" wrapText="1"/>
    </xf>
    <xf numFmtId="0" fontId="18" fillId="3" borderId="4" applyAlignment="1" pivotButton="0" quotePrefix="0" xfId="0">
      <alignment horizontal="center" vertical="center" wrapText="1"/>
    </xf>
    <xf numFmtId="0" fontId="0" fillId="3" borderId="3" pivotButton="0" quotePrefix="0" xfId="0"/>
    <xf numFmtId="166" fontId="17" fillId="3" borderId="3" applyAlignment="1" pivotButton="0" quotePrefix="0" xfId="0">
      <alignment horizontal="center" vertical="center" textRotation="90"/>
    </xf>
    <xf numFmtId="0" fontId="16" fillId="0" borderId="1" applyAlignment="1" pivotButton="0" quotePrefix="0" xfId="0">
      <alignment horizontal="center" vertical="center" wrapText="1"/>
    </xf>
    <xf numFmtId="0" fontId="16" fillId="0" borderId="1" applyAlignment="1" pivotButton="0" quotePrefix="0" xfId="0">
      <alignment horizontal="left" vertical="center" wrapText="1"/>
    </xf>
    <xf numFmtId="0" fontId="15" fillId="0" borderId="1" applyAlignment="1" pivotButton="0" quotePrefix="0" xfId="0">
      <alignment horizontal="left" vertical="center" wrapText="1"/>
    </xf>
    <xf numFmtId="0" fontId="15" fillId="0" borderId="1" applyAlignment="1" pivotButton="0" quotePrefix="0" xfId="0">
      <alignment horizontal="center" vertical="center" wrapText="1"/>
    </xf>
    <xf numFmtId="165" fontId="16" fillId="0" borderId="1" applyAlignment="1" pivotButton="0" quotePrefix="0" xfId="0">
      <alignment horizontal="center" vertical="center" wrapText="1"/>
    </xf>
    <xf numFmtId="167" fontId="10" fillId="0" borderId="1" applyAlignment="1" pivotButton="0" quotePrefix="0" xfId="0">
      <alignment horizontal="center" vertical="center" wrapText="1"/>
    </xf>
    <xf numFmtId="9" fontId="16" fillId="0" borderId="1" applyAlignment="1" pivotButton="0" quotePrefix="0" xfId="0">
      <alignment horizontal="center" vertical="center" wrapText="1"/>
    </xf>
    <xf numFmtId="165" fontId="0" fillId="0" borderId="0" pivotButton="0" quotePrefix="0" xfId="0"/>
    <xf numFmtId="0" fontId="19" fillId="0" borderId="1" applyAlignment="1" pivotButton="0" quotePrefix="0" xfId="0">
      <alignment horizontal="center" vertical="center" wrapText="1"/>
    </xf>
    <xf numFmtId="0" fontId="19" fillId="0" borderId="1" applyAlignment="1" pivotButton="0" quotePrefix="0" xfId="0">
      <alignment horizontal="left" vertical="center" wrapText="1"/>
    </xf>
    <xf numFmtId="165" fontId="19" fillId="0" borderId="1" applyAlignment="1" pivotButton="0" quotePrefix="0" xfId="0">
      <alignment horizontal="center" vertical="center" wrapText="1"/>
    </xf>
    <xf numFmtId="9" fontId="19" fillId="0" borderId="1" applyAlignment="1" pivotButton="0" quotePrefix="0" xfId="0">
      <alignment horizontal="center" vertical="center" wrapText="1"/>
    </xf>
    <xf numFmtId="0" fontId="15" fillId="0" borderId="5" applyAlignment="1" pivotButton="0" quotePrefix="0" xfId="0">
      <alignment horizontal="center" vertical="center" wrapText="1"/>
    </xf>
    <xf numFmtId="0" fontId="1" fillId="0" borderId="0" pivotButton="0" quotePrefix="0" xfId="0"/>
    <xf numFmtId="0" fontId="2" fillId="0" borderId="0" applyAlignment="1" pivotButton="0" quotePrefix="0" xfId="0">
      <alignment horizontal="left" vertical="center" wrapText="1"/>
    </xf>
    <xf numFmtId="0" fontId="3" fillId="2" borderId="0" applyAlignment="1" pivotButton="0" quotePrefix="0" xfId="0">
      <alignment horizontal="left" vertical="center" wrapText="1"/>
    </xf>
    <xf numFmtId="0" fontId="4" fillId="2" borderId="0" applyAlignment="1" pivotButton="0" quotePrefix="0" xfId="0">
      <alignment horizontal="left" vertical="center" wrapText="1"/>
    </xf>
    <xf numFmtId="0" fontId="6" fillId="0" borderId="1" applyAlignment="1" pivotButton="0" quotePrefix="0" xfId="0">
      <alignment horizontal="left" vertical="center" wrapText="1"/>
    </xf>
    <xf numFmtId="165" fontId="6" fillId="0" borderId="1" applyAlignment="1" pivotButton="0" quotePrefix="0" xfId="0">
      <alignment horizontal="left" vertical="center" wrapText="1"/>
    </xf>
    <xf numFmtId="0" fontId="7" fillId="0" borderId="0" applyAlignment="1" pivotButton="0" quotePrefix="0" xfId="0">
      <alignment horizontal="left" vertical="center" wrapText="1"/>
    </xf>
    <xf numFmtId="0" fontId="14" fillId="0" borderId="0" pivotButton="0" quotePrefix="0" xfId="0"/>
    <xf numFmtId="0" fontId="6" fillId="0" borderId="0" applyAlignment="1" pivotButton="0" quotePrefix="0" xfId="0">
      <alignment horizontal="left" vertical="center" wrapText="1"/>
    </xf>
  </cellXfs>
  <cellStyles count="1">
    <cellStyle name="Normal" xfId="0" builtinId="0" hidden="0"/>
  </cellStyles>
  <dxfs count="10">
    <dxf>
      <fill>
        <patternFill patternType="solid">
          <fgColor rgb="00EEF6F1"/>
          <bgColor rgb="00EEF6F1"/>
        </patternFill>
      </fill>
    </dxf>
    <dxf>
      <fill>
        <patternFill patternType="solid">
          <fgColor rgb="00F59E0B"/>
          <bgColor rgb="00F59E0B"/>
        </patternFill>
      </fill>
    </dxf>
    <dxf>
      <fill>
        <patternFill patternType="solid">
          <fgColor rgb="001B2B3A"/>
          <bgColor rgb="001B2B3A"/>
        </patternFill>
      </fill>
    </dxf>
    <dxf>
      <fill>
        <patternFill patternType="solid">
          <fgColor rgb="0012CC96"/>
          <bgColor rgb="0012CC96"/>
        </patternFill>
      </fill>
    </dxf>
    <dxf>
      <fill>
        <patternFill patternType="solid">
          <fgColor rgb="00F4A3A0"/>
          <bgColor rgb="00F4A3A0"/>
        </patternFill>
      </fill>
    </dxf>
    <dxf>
      <fill>
        <patternFill patternType="solid">
          <fgColor rgb="00A7EBD5"/>
          <bgColor rgb="00A7EBD5"/>
        </patternFill>
      </fill>
    </dxf>
    <dxf>
      <fill>
        <patternFill patternType="solid">
          <fgColor rgb="00FFF4CC"/>
          <bgColor rgb="00FFF4CC"/>
        </patternFill>
      </fill>
    </dxf>
    <dxf>
      <font>
        <name val="Arial"/>
        <b val="1"/>
        <color rgb="00FFFFFF"/>
        <sz val="7"/>
      </font>
      <fill>
        <patternFill patternType="solid">
          <fgColor rgb="00F59E0B"/>
          <bgColor rgb="00F59E0B"/>
        </patternFill>
      </fill>
    </dxf>
    <dxf>
      <font>
        <name val="Arial"/>
        <b val="1"/>
        <color rgb="00B42318"/>
        <sz val="9"/>
      </font>
    </dxf>
    <dxf>
      <font>
        <name val="Arial"/>
        <b val="1"/>
        <color rgb="00B42318"/>
        <sz val="16"/>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s>
</file>

<file path=xl/worksheets/sheet1.xml><?xml version="1.0" encoding="utf-8"?>
<worksheet xmlns="http://schemas.openxmlformats.org/spreadsheetml/2006/main">
  <sheetPr>
    <outlinePr summaryBelow="1" summaryRight="1"/>
    <pageSetUpPr fitToPage="1"/>
  </sheetPr>
  <dimension ref="B1:AL38"/>
  <sheetViews>
    <sheetView showGridLines="0" workbookViewId="0">
      <pane xSplit="9" ySplit="11" topLeftCell="J12" activePane="bottomRight" state="frozen"/>
      <selection pane="topRight"/>
      <selection pane="bottomLeft"/>
      <selection pane="bottomRight" activeCell="A1" sqref="A1"/>
    </sheetView>
  </sheetViews>
  <sheetFormatPr baseColWidth="8" defaultRowHeight="15"/>
  <cols>
    <col width="2" customWidth="1" min="1" max="1"/>
    <col width="5" customWidth="1" min="2" max="2"/>
    <col width="34" customWidth="1" min="3" max="3"/>
    <col width="14" customWidth="1" min="4" max="4"/>
    <col width="7" customWidth="1" min="5" max="5"/>
    <col width="10" customWidth="1" min="6" max="6"/>
    <col width="10" customWidth="1" min="7" max="7"/>
    <col width="7" customWidth="1" min="8" max="8"/>
    <col width="8" customWidth="1" min="9" max="9"/>
    <col width="3.4" customWidth="1" min="10" max="10"/>
    <col width="3.4" customWidth="1" min="11" max="11"/>
    <col width="3.4" customWidth="1" min="12" max="12"/>
    <col width="3.4" customWidth="1" min="13" max="13"/>
    <col width="3.4" customWidth="1" min="14" max="14"/>
    <col width="3.4" customWidth="1" min="15" max="15"/>
    <col width="3.4" customWidth="1" min="16" max="16"/>
    <col width="3.4" customWidth="1" min="17" max="17"/>
    <col width="3.4" customWidth="1" min="18" max="18"/>
    <col width="3.4" customWidth="1" min="19" max="19"/>
    <col width="3.4" customWidth="1" min="20" max="20"/>
    <col width="3.4" customWidth="1" min="21" max="21"/>
    <col width="3.4" customWidth="1" min="22" max="22"/>
    <col width="3.4" customWidth="1" min="23" max="23"/>
    <col width="3.4" customWidth="1" min="24" max="24"/>
    <col width="3.4" customWidth="1" min="25" max="25"/>
    <col width="3.4" customWidth="1" min="26" max="26"/>
    <col width="3.4" customWidth="1" min="27" max="27"/>
    <col width="3.4" customWidth="1" min="28" max="28"/>
    <col width="3.4" customWidth="1" min="29" max="29"/>
    <col width="3.4" customWidth="1" min="30" max="30"/>
    <col width="3.4" customWidth="1" min="31" max="31"/>
    <col width="3.4" customWidth="1" min="32" max="32"/>
    <col width="3.4" customWidth="1" min="33" max="33"/>
    <col width="3.4" customWidth="1" min="34" max="34"/>
    <col width="3.4" customWidth="1" min="35" max="35"/>
    <col width="2" customWidth="1" min="36" max="36"/>
    <col hidden="1" width="13" customWidth="1" min="38" max="38"/>
  </cols>
  <sheetData>
    <row r="1"/>
    <row r="2" ht="32" customHeight="1">
      <c r="B2" s="1" t="inlineStr">
        <is>
          <t>DIAGRAMME DE GANTT</t>
        </is>
      </c>
      <c r="X2" s="2">
        <f>Paramètres!$C$6</f>
        <v/>
      </c>
    </row>
    <row r="4" ht="19" customHeight="1">
      <c r="B4" s="3" t="inlineStr">
        <is>
          <t>Projet</t>
        </is>
      </c>
      <c r="D4" s="4" t="inlineStr">
        <is>
          <t>Application de réservation en ligne</t>
        </is>
      </c>
      <c r="E4" s="5" t="n"/>
      <c r="F4" s="5" t="n"/>
      <c r="G4" s="5" t="n"/>
      <c r="J4" s="6" t="inlineStr">
        <is>
          <t>Avancement global</t>
        </is>
      </c>
      <c r="K4" s="7" t="n"/>
      <c r="L4" s="7" t="n"/>
      <c r="M4" s="7" t="n"/>
      <c r="N4" s="7" t="n"/>
      <c r="O4" s="7" t="n"/>
      <c r="P4" s="6" t="inlineStr">
        <is>
          <t>Tâches en retard</t>
        </is>
      </c>
      <c r="Q4" s="7" t="n"/>
      <c r="R4" s="7" t="n"/>
      <c r="S4" s="7" t="n"/>
      <c r="T4" s="7" t="n"/>
      <c r="U4" s="7" t="n"/>
      <c r="V4" s="6" t="inlineStr">
        <is>
          <t>Prochain jalon</t>
        </is>
      </c>
      <c r="W4" s="7" t="n"/>
      <c r="X4" s="7" t="n"/>
      <c r="Y4" s="7" t="n"/>
      <c r="Z4" s="7" t="n"/>
      <c r="AA4" s="7" t="n"/>
      <c r="AB4" s="7" t="n"/>
      <c r="AC4" s="7" t="n"/>
      <c r="AD4" s="7" t="n"/>
      <c r="AE4" s="7" t="n"/>
      <c r="AF4" s="7" t="n"/>
      <c r="AG4" s="7" t="n"/>
      <c r="AH4" s="7" t="n"/>
      <c r="AI4" s="7" t="n"/>
    </row>
    <row r="5" ht="26" customHeight="1">
      <c r="B5" s="3" t="inlineStr">
        <is>
          <t>Client</t>
        </is>
      </c>
      <c r="D5" s="4" t="inlineStr">
        <is>
          <t>Studio Pilates Bellecour</t>
        </is>
      </c>
      <c r="E5" s="5" t="n"/>
      <c r="F5" s="5" t="n"/>
      <c r="G5" s="5" t="n"/>
      <c r="J5" s="8">
        <f>IFERROR(SUMPRODUCT(($E$12:$E$36&lt;&gt;"Phase")*($E$12:$E$36&lt;&gt;"Jalon")*($C$12:$C$36&lt;&gt;"")*$H$12:$H$36*$I$12:$I$36)/SUMPRODUCT(($E$12:$E$36&lt;&gt;"Phase")*($E$12:$E$36&lt;&gt;"Jalon")*($C$12:$C$36&lt;&gt;"")*$H$12:$H$36),0)</f>
        <v/>
      </c>
      <c r="K5" s="9" t="n"/>
      <c r="L5" s="9" t="n"/>
      <c r="M5" s="9" t="n"/>
      <c r="N5" s="9" t="n"/>
      <c r="O5" s="9" t="n"/>
      <c r="P5" s="10">
        <f>SUMPRODUCT(($E$12:$E$36&lt;&gt;"Phase")*($E$12:$E$36&lt;&gt;"Jalon")*($C$12:$C$36&lt;&gt;"")*($G$12:$G$36&gt;0)*($G$12:$G$36&lt;$D$7)*($I$12:$I$36&lt;1))</f>
        <v/>
      </c>
      <c r="Q5" s="9" t="n"/>
      <c r="R5" s="9" t="n"/>
      <c r="S5" s="9" t="n"/>
      <c r="T5" s="9" t="n"/>
      <c r="U5" s="9" t="n"/>
      <c r="V5" s="11">
        <f>IFERROR(INDEX($C$12:$C$36,MATCH(AE5,$AL$12:$AL$36,0)),"Aucun jalon à venir")</f>
        <v/>
      </c>
      <c r="W5" s="9" t="n"/>
      <c r="X5" s="9" t="n"/>
      <c r="Y5" s="9" t="n"/>
      <c r="Z5" s="9" t="n"/>
      <c r="AA5" s="9" t="n"/>
      <c r="AB5" s="9" t="n"/>
      <c r="AC5" s="9" t="n"/>
      <c r="AD5" s="9" t="n"/>
      <c r="AE5" s="12">
        <f>IF(COUNT($AL$12:$AL$36)=0,"",MIN($AL$12:$AL$36))</f>
        <v/>
      </c>
      <c r="AF5" s="9" t="n"/>
      <c r="AG5" s="9" t="n"/>
      <c r="AH5" s="9" t="n"/>
      <c r="AI5" s="9" t="n"/>
    </row>
    <row r="6" ht="19" customHeight="1">
      <c r="B6" s="3" t="inlineStr">
        <is>
          <t>Début de l'affichage</t>
        </is>
      </c>
      <c r="D6" s="13" t="n">
        <v>46237</v>
      </c>
      <c r="E6" s="14" t="n"/>
      <c r="F6" s="14" t="n"/>
      <c r="G6" s="14" t="n"/>
      <c r="J6" s="6" t="inlineStr">
        <is>
          <t>Fin prévue</t>
        </is>
      </c>
      <c r="K6" s="7" t="n"/>
      <c r="L6" s="7" t="n"/>
      <c r="M6" s="7" t="n"/>
      <c r="N6" s="7" t="n"/>
      <c r="O6" s="7" t="n"/>
      <c r="P6" s="6" t="inlineStr">
        <is>
          <t>Durée (jours ouvrés)</t>
        </is>
      </c>
      <c r="Q6" s="7" t="n"/>
      <c r="R6" s="7" t="n"/>
      <c r="S6" s="7" t="n"/>
      <c r="T6" s="7" t="n"/>
      <c r="U6" s="7" t="n"/>
      <c r="V6" s="15" t="inlineStr">
        <is>
          <t>Barre claire : à faire · barre verte foncée : réalisé · barre rouge : en retard · barre sombre : phase · case orange : jalon · colonne jaune : semaine en cours.</t>
        </is>
      </c>
    </row>
    <row r="7" ht="19" customHeight="1">
      <c r="B7" s="3" t="inlineStr">
        <is>
          <t>Aujourd'hui</t>
        </is>
      </c>
      <c r="D7" s="16">
        <f>TODAY()</f>
        <v/>
      </c>
      <c r="E7" s="5" t="n"/>
      <c r="F7" s="5" t="n"/>
      <c r="G7" s="5" t="n"/>
      <c r="J7" s="12">
        <f>MAX($G$12:$G$36)</f>
        <v/>
      </c>
      <c r="K7" s="9" t="n"/>
      <c r="L7" s="9" t="n"/>
      <c r="M7" s="9" t="n"/>
      <c r="N7" s="9" t="n"/>
      <c r="O7" s="9" t="n"/>
      <c r="P7" s="17">
        <f>IF(COUNT($F$12:$F$36)=0,0,NETWORKDAYS(MIN($F$12:$F$36),MAX($G$12:$G$36),Paramètres!$B$24:$B$49))</f>
        <v/>
      </c>
      <c r="Q7" s="9" t="n"/>
      <c r="R7" s="9" t="n"/>
      <c r="S7" s="9" t="n"/>
      <c r="T7" s="9" t="n"/>
      <c r="U7" s="9" t="n"/>
    </row>
    <row r="10" ht="16" customHeight="1">
      <c r="B10" s="18" t="inlineStr">
        <is>
          <t>N°</t>
        </is>
      </c>
      <c r="C10" s="19" t="inlineStr">
        <is>
          <t>Tâche</t>
        </is>
      </c>
      <c r="D10" s="19" t="inlineStr">
        <is>
          <t>Responsable</t>
        </is>
      </c>
      <c r="E10" s="18" t="inlineStr">
        <is>
          <t>Type</t>
        </is>
      </c>
      <c r="F10" s="18" t="inlineStr">
        <is>
          <t>Début</t>
        </is>
      </c>
      <c r="G10" s="18" t="inlineStr">
        <is>
          <t>Fin</t>
        </is>
      </c>
      <c r="H10" s="18" t="inlineStr">
        <is>
          <t>Jours ouvrés</t>
        </is>
      </c>
      <c r="I10" s="18" t="inlineStr">
        <is>
          <t>Avanc.</t>
        </is>
      </c>
      <c r="J10" s="20">
        <f>"S"&amp;WEEKNUM(J11,21)</f>
        <v/>
      </c>
      <c r="K10" s="20">
        <f>"S"&amp;WEEKNUM(K11,21)</f>
        <v/>
      </c>
      <c r="L10" s="20">
        <f>"S"&amp;WEEKNUM(L11,21)</f>
        <v/>
      </c>
      <c r="M10" s="20">
        <f>"S"&amp;WEEKNUM(M11,21)</f>
        <v/>
      </c>
      <c r="N10" s="20">
        <f>"S"&amp;WEEKNUM(N11,21)</f>
        <v/>
      </c>
      <c r="O10" s="20">
        <f>"S"&amp;WEEKNUM(O11,21)</f>
        <v/>
      </c>
      <c r="P10" s="20">
        <f>"S"&amp;WEEKNUM(P11,21)</f>
        <v/>
      </c>
      <c r="Q10" s="20">
        <f>"S"&amp;WEEKNUM(Q11,21)</f>
        <v/>
      </c>
      <c r="R10" s="20">
        <f>"S"&amp;WEEKNUM(R11,21)</f>
        <v/>
      </c>
      <c r="S10" s="20">
        <f>"S"&amp;WEEKNUM(S11,21)</f>
        <v/>
      </c>
      <c r="T10" s="20">
        <f>"S"&amp;WEEKNUM(T11,21)</f>
        <v/>
      </c>
      <c r="U10" s="20">
        <f>"S"&amp;WEEKNUM(U11,21)</f>
        <v/>
      </c>
      <c r="V10" s="20">
        <f>"S"&amp;WEEKNUM(V11,21)</f>
        <v/>
      </c>
      <c r="W10" s="20">
        <f>"S"&amp;WEEKNUM(W11,21)</f>
        <v/>
      </c>
      <c r="X10" s="20">
        <f>"S"&amp;WEEKNUM(X11,21)</f>
        <v/>
      </c>
      <c r="Y10" s="20">
        <f>"S"&amp;WEEKNUM(Y11,21)</f>
        <v/>
      </c>
      <c r="Z10" s="20">
        <f>"S"&amp;WEEKNUM(Z11,21)</f>
        <v/>
      </c>
      <c r="AA10" s="20">
        <f>"S"&amp;WEEKNUM(AA11,21)</f>
        <v/>
      </c>
      <c r="AB10" s="20">
        <f>"S"&amp;WEEKNUM(AB11,21)</f>
        <v/>
      </c>
      <c r="AC10" s="20">
        <f>"S"&amp;WEEKNUM(AC11,21)</f>
        <v/>
      </c>
      <c r="AD10" s="20">
        <f>"S"&amp;WEEKNUM(AD11,21)</f>
        <v/>
      </c>
      <c r="AE10" s="20">
        <f>"S"&amp;WEEKNUM(AE11,21)</f>
        <v/>
      </c>
      <c r="AF10" s="20">
        <f>"S"&amp;WEEKNUM(AF11,21)</f>
        <v/>
      </c>
      <c r="AG10" s="20">
        <f>"S"&amp;WEEKNUM(AG11,21)</f>
        <v/>
      </c>
      <c r="AH10" s="20">
        <f>"S"&amp;WEEKNUM(AH11,21)</f>
        <v/>
      </c>
      <c r="AI10" s="20">
        <f>"S"&amp;WEEKNUM(AI11,21)</f>
        <v/>
      </c>
    </row>
    <row r="11" ht="34" customHeight="1">
      <c r="B11" s="21" t="n"/>
      <c r="C11" s="21" t="n"/>
      <c r="D11" s="21" t="n"/>
      <c r="E11" s="21" t="n"/>
      <c r="F11" s="21" t="n"/>
      <c r="G11" s="21" t="n"/>
      <c r="H11" s="21" t="n"/>
      <c r="I11" s="21" t="n"/>
      <c r="J11" s="22">
        <f>$D$6-WEEKDAY($D$6,2)+1</f>
        <v/>
      </c>
      <c r="K11" s="22">
        <f>J11+7</f>
        <v/>
      </c>
      <c r="L11" s="22">
        <f>K11+7</f>
        <v/>
      </c>
      <c r="M11" s="22">
        <f>L11+7</f>
        <v/>
      </c>
      <c r="N11" s="22">
        <f>M11+7</f>
        <v/>
      </c>
      <c r="O11" s="22">
        <f>N11+7</f>
        <v/>
      </c>
      <c r="P11" s="22">
        <f>O11+7</f>
        <v/>
      </c>
      <c r="Q11" s="22">
        <f>P11+7</f>
        <v/>
      </c>
      <c r="R11" s="22">
        <f>Q11+7</f>
        <v/>
      </c>
      <c r="S11" s="22">
        <f>R11+7</f>
        <v/>
      </c>
      <c r="T11" s="22">
        <f>S11+7</f>
        <v/>
      </c>
      <c r="U11" s="22">
        <f>T11+7</f>
        <v/>
      </c>
      <c r="V11" s="22">
        <f>U11+7</f>
        <v/>
      </c>
      <c r="W11" s="22">
        <f>V11+7</f>
        <v/>
      </c>
      <c r="X11" s="22">
        <f>W11+7</f>
        <v/>
      </c>
      <c r="Y11" s="22">
        <f>X11+7</f>
        <v/>
      </c>
      <c r="Z11" s="22">
        <f>Y11+7</f>
        <v/>
      </c>
      <c r="AA11" s="22">
        <f>Z11+7</f>
        <v/>
      </c>
      <c r="AB11" s="22">
        <f>AA11+7</f>
        <v/>
      </c>
      <c r="AC11" s="22">
        <f>AB11+7</f>
        <v/>
      </c>
      <c r="AD11" s="22">
        <f>AC11+7</f>
        <v/>
      </c>
      <c r="AE11" s="22">
        <f>AD11+7</f>
        <v/>
      </c>
      <c r="AF11" s="22">
        <f>AE11+7</f>
        <v/>
      </c>
      <c r="AG11" s="22">
        <f>AF11+7</f>
        <v/>
      </c>
      <c r="AH11" s="22">
        <f>AG11+7</f>
        <v/>
      </c>
      <c r="AI11" s="22">
        <f>AH11+7</f>
        <v/>
      </c>
    </row>
    <row r="12" ht="17" customHeight="1">
      <c r="B12" s="23" t="inlineStr">
        <is>
          <t>1</t>
        </is>
      </c>
      <c r="C12" s="24" t="inlineStr">
        <is>
          <t>Cadrage</t>
        </is>
      </c>
      <c r="D12" s="25" t="n"/>
      <c r="E12" s="26" t="inlineStr">
        <is>
          <t>Phase</t>
        </is>
      </c>
      <c r="F12" s="27">
        <f>MIN(F13:F15)</f>
        <v/>
      </c>
      <c r="G12" s="27">
        <f>MAX(G13:G15)</f>
        <v/>
      </c>
      <c r="H12" s="28">
        <f>IF(OR(F12="",G12="",E12="Jalon"),0,NETWORKDAYS(F12,G12,Paramètres!$B$24:$B$49))</f>
        <v/>
      </c>
      <c r="I12" s="29">
        <f>IFERROR(SUMPRODUCT((E13:E15="Tâche")*H13:H15*I13:I15)/SUMPRODUCT((E13:E15="Tâche")*H13:H15),0)</f>
        <v/>
      </c>
      <c r="AL12" s="30">
        <f>IF(AND(E12="Jalon",ISNUMBER(F12)),IF(F12&gt;=$D$7,F12,""),"")</f>
        <v/>
      </c>
    </row>
    <row r="13" ht="17" customHeight="1">
      <c r="B13" s="31" t="inlineStr">
        <is>
          <t>1.1</t>
        </is>
      </c>
      <c r="C13" s="32" t="inlineStr">
        <is>
          <t>Atelier de cadrage et parcours clients</t>
        </is>
      </c>
      <c r="D13" s="25" t="inlineStr">
        <is>
          <t>Julie Martin</t>
        </is>
      </c>
      <c r="E13" s="26" t="inlineStr">
        <is>
          <t>Tâche</t>
        </is>
      </c>
      <c r="F13" s="33" t="n">
        <v>46237</v>
      </c>
      <c r="G13" s="33" t="n">
        <v>46248</v>
      </c>
      <c r="H13" s="28">
        <f>IF(OR(F13="",G13="",E13="Jalon"),0,NETWORKDAYS(F13,G13,Paramètres!$B$24:$B$49))</f>
        <v/>
      </c>
      <c r="I13" s="34" t="n">
        <v>1</v>
      </c>
      <c r="AL13" s="30">
        <f>IF(AND(E13="Jalon",ISNUMBER(F13)),IF(F13&gt;=$D$7,F13,""),"")</f>
        <v/>
      </c>
    </row>
    <row r="14" ht="17" customHeight="1">
      <c r="B14" s="31" t="inlineStr">
        <is>
          <t>1.2</t>
        </is>
      </c>
      <c r="C14" s="32" t="inlineStr">
        <is>
          <t>Spécifications fonctionnelles</t>
        </is>
      </c>
      <c r="D14" s="25" t="inlineStr">
        <is>
          <t>Julie Martin</t>
        </is>
      </c>
      <c r="E14" s="26" t="inlineStr">
        <is>
          <t>Tâche</t>
        </is>
      </c>
      <c r="F14" s="33" t="n">
        <v>46251</v>
      </c>
      <c r="G14" s="33" t="n">
        <v>46269</v>
      </c>
      <c r="H14" s="28">
        <f>IF(OR(F14="",G14="",E14="Jalon"),0,NETWORKDAYS(F14,G14,Paramètres!$B$24:$B$49))</f>
        <v/>
      </c>
      <c r="I14" s="34" t="n">
        <v>1</v>
      </c>
      <c r="AL14" s="30">
        <f>IF(AND(E14="Jalon",ISNUMBER(F14)),IF(F14&gt;=$D$7,F14,""),"")</f>
        <v/>
      </c>
    </row>
    <row r="15" ht="17" customHeight="1">
      <c r="B15" s="31" t="inlineStr">
        <is>
          <t>J1</t>
        </is>
      </c>
      <c r="C15" s="32" t="inlineStr">
        <is>
          <t>Validation des spécifications</t>
        </is>
      </c>
      <c r="D15" s="25" t="inlineStr">
        <is>
          <t>Studio Pilates</t>
        </is>
      </c>
      <c r="E15" s="26" t="inlineStr">
        <is>
          <t>Jalon</t>
        </is>
      </c>
      <c r="F15" s="33" t="n">
        <v>46269</v>
      </c>
      <c r="G15" s="33" t="n">
        <v>46269</v>
      </c>
      <c r="H15" s="28">
        <f>IF(OR(F15="",G15="",E15="Jalon"),0,NETWORKDAYS(F15,G15,Paramètres!$B$24:$B$49))</f>
        <v/>
      </c>
      <c r="I15" s="34" t="n"/>
      <c r="AL15" s="30">
        <f>IF(AND(E15="Jalon",ISNUMBER(F15)),IF(F15&gt;=$D$7,F15,""),"")</f>
        <v/>
      </c>
    </row>
    <row r="16" ht="17" customHeight="1">
      <c r="B16" s="23" t="inlineStr">
        <is>
          <t>2</t>
        </is>
      </c>
      <c r="C16" s="24" t="inlineStr">
        <is>
          <t>Design</t>
        </is>
      </c>
      <c r="D16" s="25" t="n"/>
      <c r="E16" s="26" t="inlineStr">
        <is>
          <t>Phase</t>
        </is>
      </c>
      <c r="F16" s="27">
        <f>MIN(F17:F20)</f>
        <v/>
      </c>
      <c r="G16" s="27">
        <f>MAX(G17:G20)</f>
        <v/>
      </c>
      <c r="H16" s="28">
        <f>IF(OR(F16="",G16="",E16="Jalon"),0,NETWORKDAYS(F16,G16,Paramètres!$B$24:$B$49))</f>
        <v/>
      </c>
      <c r="I16" s="29">
        <f>IFERROR(SUMPRODUCT((E17:E20="Tâche")*H17:H20*I17:I20)/SUMPRODUCT((E17:E20="Tâche")*H17:H20),0)</f>
        <v/>
      </c>
      <c r="AL16" s="30">
        <f>IF(AND(E16="Jalon",ISNUMBER(F16)),IF(F16&gt;=$D$7,F16,""),"")</f>
        <v/>
      </c>
    </row>
    <row r="17" ht="17" customHeight="1">
      <c r="B17" s="31" t="inlineStr">
        <is>
          <t>2.1</t>
        </is>
      </c>
      <c r="C17" s="32" t="inlineStr">
        <is>
          <t>Parcours et wireframes</t>
        </is>
      </c>
      <c r="D17" s="25" t="inlineStr">
        <is>
          <t>Sophie Laurent</t>
        </is>
      </c>
      <c r="E17" s="26" t="inlineStr">
        <is>
          <t>Tâche</t>
        </is>
      </c>
      <c r="F17" s="33" t="n">
        <v>46272</v>
      </c>
      <c r="G17" s="33" t="n">
        <v>46283</v>
      </c>
      <c r="H17" s="28">
        <f>IF(OR(F17="",G17="",E17="Jalon"),0,NETWORKDAYS(F17,G17,Paramètres!$B$24:$B$49))</f>
        <v/>
      </c>
      <c r="I17" s="34" t="n">
        <v>1</v>
      </c>
      <c r="AL17" s="30">
        <f>IF(AND(E17="Jalon",ISNUMBER(F17)),IF(F17&gt;=$D$7,F17,""),"")</f>
        <v/>
      </c>
    </row>
    <row r="18" ht="17" customHeight="1">
      <c r="B18" s="31" t="inlineStr">
        <is>
          <t>2.2</t>
        </is>
      </c>
      <c r="C18" s="32" t="inlineStr">
        <is>
          <t>Maquettes graphiques</t>
        </is>
      </c>
      <c r="D18" s="25" t="inlineStr">
        <is>
          <t>Sophie Laurent</t>
        </is>
      </c>
      <c r="E18" s="26" t="inlineStr">
        <is>
          <t>Tâche</t>
        </is>
      </c>
      <c r="F18" s="33" t="n">
        <v>46279</v>
      </c>
      <c r="G18" s="33" t="n">
        <v>46297</v>
      </c>
      <c r="H18" s="28">
        <f>IF(OR(F18="",G18="",E18="Jalon"),0,NETWORKDAYS(F18,G18,Paramètres!$B$24:$B$49))</f>
        <v/>
      </c>
      <c r="I18" s="34" t="n">
        <v>0.6</v>
      </c>
      <c r="AL18" s="30">
        <f>IF(AND(E18="Jalon",ISNUMBER(F18)),IF(F18&gt;=$D$7,F18,""),"")</f>
        <v/>
      </c>
    </row>
    <row r="19" ht="17" customHeight="1">
      <c r="B19" s="31" t="inlineStr">
        <is>
          <t>2.3</t>
        </is>
      </c>
      <c r="C19" s="32" t="inlineStr">
        <is>
          <t>Charte graphique et icônes</t>
        </is>
      </c>
      <c r="D19" s="25" t="inlineStr">
        <is>
          <t>Sophie Laurent</t>
        </is>
      </c>
      <c r="E19" s="26" t="inlineStr">
        <is>
          <t>Tâche</t>
        </is>
      </c>
      <c r="F19" s="33" t="n">
        <v>46286</v>
      </c>
      <c r="G19" s="33" t="n">
        <v>46290</v>
      </c>
      <c r="H19" s="28">
        <f>IF(OR(F19="",G19="",E19="Jalon"),0,NETWORKDAYS(F19,G19,Paramètres!$B$24:$B$49))</f>
        <v/>
      </c>
      <c r="I19" s="34" t="n">
        <v>0.5</v>
      </c>
      <c r="AL19" s="30">
        <f>IF(AND(E19="Jalon",ISNUMBER(F19)),IF(F19&gt;=$D$7,F19,""),"")</f>
        <v/>
      </c>
    </row>
    <row r="20" ht="17" customHeight="1">
      <c r="B20" s="31" t="inlineStr">
        <is>
          <t>J2</t>
        </is>
      </c>
      <c r="C20" s="32" t="inlineStr">
        <is>
          <t>Validation des maquettes</t>
        </is>
      </c>
      <c r="D20" s="25" t="inlineStr">
        <is>
          <t>Studio Pilates</t>
        </is>
      </c>
      <c r="E20" s="26" t="inlineStr">
        <is>
          <t>Jalon</t>
        </is>
      </c>
      <c r="F20" s="33" t="n">
        <v>46300</v>
      </c>
      <c r="G20" s="33" t="n">
        <v>46300</v>
      </c>
      <c r="H20" s="28">
        <f>IF(OR(F20="",G20="",E20="Jalon"),0,NETWORKDAYS(F20,G20,Paramètres!$B$24:$B$49))</f>
        <v/>
      </c>
      <c r="I20" s="34" t="n"/>
      <c r="AL20" s="30">
        <f>IF(AND(E20="Jalon",ISNUMBER(F20)),IF(F20&gt;=$D$7,F20,""),"")</f>
        <v/>
      </c>
    </row>
    <row r="21" ht="17" customHeight="1">
      <c r="B21" s="23" t="inlineStr">
        <is>
          <t>3</t>
        </is>
      </c>
      <c r="C21" s="24" t="inlineStr">
        <is>
          <t>Développement</t>
        </is>
      </c>
      <c r="D21" s="25" t="n"/>
      <c r="E21" s="26" t="inlineStr">
        <is>
          <t>Phase</t>
        </is>
      </c>
      <c r="F21" s="27">
        <f>MIN(F22:F25)</f>
        <v/>
      </c>
      <c r="G21" s="27">
        <f>MAX(G22:G25)</f>
        <v/>
      </c>
      <c r="H21" s="28">
        <f>IF(OR(F21="",G21="",E21="Jalon"),0,NETWORKDAYS(F21,G21,Paramètres!$B$24:$B$49))</f>
        <v/>
      </c>
      <c r="I21" s="29">
        <f>IFERROR(SUMPRODUCT((E22:E25="Tâche")*H22:H25*I22:I25)/SUMPRODUCT((E22:E25="Tâche")*H22:H25),0)</f>
        <v/>
      </c>
      <c r="AL21" s="30">
        <f>IF(AND(E21="Jalon",ISNUMBER(F21)),IF(F21&gt;=$D$7,F21,""),"")</f>
        <v/>
      </c>
    </row>
    <row r="22" ht="17" customHeight="1">
      <c r="B22" s="31" t="inlineStr">
        <is>
          <t>3.1</t>
        </is>
      </c>
      <c r="C22" s="32" t="inlineStr">
        <is>
          <t>Architecture et base de données</t>
        </is>
      </c>
      <c r="D22" s="25" t="inlineStr">
        <is>
          <t>Karim Benali</t>
        </is>
      </c>
      <c r="E22" s="26" t="inlineStr">
        <is>
          <t>Tâche</t>
        </is>
      </c>
      <c r="F22" s="33" t="n">
        <v>46286</v>
      </c>
      <c r="G22" s="33" t="n">
        <v>46297</v>
      </c>
      <c r="H22" s="28">
        <f>IF(OR(F22="",G22="",E22="Jalon"),0,NETWORKDAYS(F22,G22,Paramètres!$B$24:$B$49))</f>
        <v/>
      </c>
      <c r="I22" s="34" t="n">
        <v>0.4</v>
      </c>
      <c r="AL22" s="30">
        <f>IF(AND(E22="Jalon",ISNUMBER(F22)),IF(F22&gt;=$D$7,F22,""),"")</f>
        <v/>
      </c>
    </row>
    <row r="23" ht="17" customHeight="1">
      <c r="B23" s="31" t="inlineStr">
        <is>
          <t>3.2</t>
        </is>
      </c>
      <c r="C23" s="32" t="inlineStr">
        <is>
          <t>Module de réservation des cours</t>
        </is>
      </c>
      <c r="D23" s="25" t="inlineStr">
        <is>
          <t>Karim Benali</t>
        </is>
      </c>
      <c r="E23" s="26" t="inlineStr">
        <is>
          <t>Tâche</t>
        </is>
      </c>
      <c r="F23" s="33" t="n">
        <v>46300</v>
      </c>
      <c r="G23" s="33" t="n">
        <v>46339</v>
      </c>
      <c r="H23" s="28">
        <f>IF(OR(F23="",G23="",E23="Jalon"),0,NETWORKDAYS(F23,G23,Paramètres!$B$24:$B$49))</f>
        <v/>
      </c>
      <c r="I23" s="34" t="n">
        <v>0</v>
      </c>
      <c r="AL23" s="30">
        <f>IF(AND(E23="Jalon",ISNUMBER(F23)),IF(F23&gt;=$D$7,F23,""),"")</f>
        <v/>
      </c>
    </row>
    <row r="24" ht="17" customHeight="1">
      <c r="B24" s="31" t="inlineStr">
        <is>
          <t>3.3</t>
        </is>
      </c>
      <c r="C24" s="32" t="inlineStr">
        <is>
          <t>Paiement en ligne et rappels SMS</t>
        </is>
      </c>
      <c r="D24" s="25" t="inlineStr">
        <is>
          <t>Karim Benali</t>
        </is>
      </c>
      <c r="E24" s="26" t="inlineStr">
        <is>
          <t>Tâche</t>
        </is>
      </c>
      <c r="F24" s="33" t="n">
        <v>46321</v>
      </c>
      <c r="G24" s="33" t="n">
        <v>46346</v>
      </c>
      <c r="H24" s="28">
        <f>IF(OR(F24="",G24="",E24="Jalon"),0,NETWORKDAYS(F24,G24,Paramètres!$B$24:$B$49))</f>
        <v/>
      </c>
      <c r="I24" s="34" t="n">
        <v>0</v>
      </c>
      <c r="AL24" s="30">
        <f>IF(AND(E24="Jalon",ISNUMBER(F24)),IF(F24&gt;=$D$7,F24,""),"")</f>
        <v/>
      </c>
    </row>
    <row r="25" ht="17" customHeight="1">
      <c r="B25" s="31" t="inlineStr">
        <is>
          <t>3.4</t>
        </is>
      </c>
      <c r="C25" s="32" t="inlineStr">
        <is>
          <t>Intégration des écrans</t>
        </is>
      </c>
      <c r="D25" s="25" t="inlineStr">
        <is>
          <t>Emma Roux</t>
        </is>
      </c>
      <c r="E25" s="26" t="inlineStr">
        <is>
          <t>Tâche</t>
        </is>
      </c>
      <c r="F25" s="33" t="n">
        <v>46307</v>
      </c>
      <c r="G25" s="33" t="n">
        <v>46346</v>
      </c>
      <c r="H25" s="28">
        <f>IF(OR(F25="",G25="",E25="Jalon"),0,NETWORKDAYS(F25,G25,Paramètres!$B$24:$B$49))</f>
        <v/>
      </c>
      <c r="I25" s="34" t="n">
        <v>0</v>
      </c>
      <c r="AL25" s="30">
        <f>IF(AND(E25="Jalon",ISNUMBER(F25)),IF(F25&gt;=$D$7,F25,""),"")</f>
        <v/>
      </c>
    </row>
    <row r="26" ht="17" customHeight="1">
      <c r="B26" s="23" t="inlineStr">
        <is>
          <t>4</t>
        </is>
      </c>
      <c r="C26" s="24" t="inlineStr">
        <is>
          <t>Tests et lancement</t>
        </is>
      </c>
      <c r="D26" s="25" t="n"/>
      <c r="E26" s="26" t="inlineStr">
        <is>
          <t>Phase</t>
        </is>
      </c>
      <c r="F26" s="27">
        <f>MIN(F27:F30)</f>
        <v/>
      </c>
      <c r="G26" s="27">
        <f>MAX(G27:G30)</f>
        <v/>
      </c>
      <c r="H26" s="28">
        <f>IF(OR(F26="",G26="",E26="Jalon"),0,NETWORKDAYS(F26,G26,Paramètres!$B$24:$B$49))</f>
        <v/>
      </c>
      <c r="I26" s="29">
        <f>IFERROR(SUMPRODUCT((E27:E30="Tâche")*H27:H30*I27:I30)/SUMPRODUCT((E27:E30="Tâche")*H27:H30),0)</f>
        <v/>
      </c>
      <c r="AL26" s="30">
        <f>IF(AND(E26="Jalon",ISNUMBER(F26)),IF(F26&gt;=$D$7,F26,""),"")</f>
        <v/>
      </c>
    </row>
    <row r="27" ht="17" customHeight="1">
      <c r="B27" s="31" t="inlineStr">
        <is>
          <t>4.1</t>
        </is>
      </c>
      <c r="C27" s="32" t="inlineStr">
        <is>
          <t>Recette et corrections</t>
        </is>
      </c>
      <c r="D27" s="25" t="inlineStr">
        <is>
          <t>Emma Roux</t>
        </is>
      </c>
      <c r="E27" s="26" t="inlineStr">
        <is>
          <t>Tâche</t>
        </is>
      </c>
      <c r="F27" s="33" t="n">
        <v>46349</v>
      </c>
      <c r="G27" s="33" t="n">
        <v>46367</v>
      </c>
      <c r="H27" s="28">
        <f>IF(OR(F27="",G27="",E27="Jalon"),0,NETWORKDAYS(F27,G27,Paramètres!$B$24:$B$49))</f>
        <v/>
      </c>
      <c r="I27" s="34" t="n">
        <v>0</v>
      </c>
      <c r="AL27" s="30">
        <f>IF(AND(E27="Jalon",ISNUMBER(F27)),IF(F27&gt;=$D$7,F27,""),"")</f>
        <v/>
      </c>
    </row>
    <row r="28" ht="17" customHeight="1">
      <c r="B28" s="31" t="inlineStr">
        <is>
          <t>4.2</t>
        </is>
      </c>
      <c r="C28" s="32" t="inlineStr">
        <is>
          <t>Publication sur les stores</t>
        </is>
      </c>
      <c r="D28" s="25" t="inlineStr">
        <is>
          <t>Karim Benali</t>
        </is>
      </c>
      <c r="E28" s="26" t="inlineStr">
        <is>
          <t>Tâche</t>
        </is>
      </c>
      <c r="F28" s="33" t="n">
        <v>46370</v>
      </c>
      <c r="G28" s="33" t="n">
        <v>46374</v>
      </c>
      <c r="H28" s="28">
        <f>IF(OR(F28="",G28="",E28="Jalon"),0,NETWORKDAYS(F28,G28,Paramètres!$B$24:$B$49))</f>
        <v/>
      </c>
      <c r="I28" s="34" t="n">
        <v>0</v>
      </c>
      <c r="AL28" s="30">
        <f>IF(AND(E28="Jalon",ISNUMBER(F28)),IF(F28&gt;=$D$7,F28,""),"")</f>
        <v/>
      </c>
    </row>
    <row r="29" ht="17" customHeight="1">
      <c r="B29" s="31" t="inlineStr">
        <is>
          <t>J3</t>
        </is>
      </c>
      <c r="C29" s="32" t="inlineStr">
        <is>
          <t>Lancement de l'application</t>
        </is>
      </c>
      <c r="D29" s="25" t="inlineStr">
        <is>
          <t>Studio Pilates</t>
        </is>
      </c>
      <c r="E29" s="26" t="inlineStr">
        <is>
          <t>Jalon</t>
        </is>
      </c>
      <c r="F29" s="33" t="n">
        <v>46391</v>
      </c>
      <c r="G29" s="33" t="n">
        <v>46391</v>
      </c>
      <c r="H29" s="28">
        <f>IF(OR(F29="",G29="",E29="Jalon"),0,NETWORKDAYS(F29,G29,Paramètres!$B$24:$B$49))</f>
        <v/>
      </c>
      <c r="I29" s="34" t="n"/>
      <c r="AL29" s="30">
        <f>IF(AND(E29="Jalon",ISNUMBER(F29)),IF(F29&gt;=$D$7,F29,""),"")</f>
        <v/>
      </c>
    </row>
    <row r="30" ht="17" customHeight="1">
      <c r="B30" s="31" t="inlineStr">
        <is>
          <t>4.3</t>
        </is>
      </c>
      <c r="C30" s="32" t="inlineStr">
        <is>
          <t>Formation des coachs</t>
        </is>
      </c>
      <c r="D30" s="25" t="inlineStr">
        <is>
          <t>Julie Martin</t>
        </is>
      </c>
      <c r="E30" s="26" t="inlineStr">
        <is>
          <t>Tâche</t>
        </is>
      </c>
      <c r="F30" s="33" t="n">
        <v>46391</v>
      </c>
      <c r="G30" s="33" t="n">
        <v>46395</v>
      </c>
      <c r="H30" s="28">
        <f>IF(OR(F30="",G30="",E30="Jalon"),0,NETWORKDAYS(F30,G30,Paramètres!$B$24:$B$49))</f>
        <v/>
      </c>
      <c r="I30" s="34" t="n">
        <v>0</v>
      </c>
      <c r="AL30" s="30">
        <f>IF(AND(E30="Jalon",ISNUMBER(F30)),IF(F30&gt;=$D$7,F30,""),"")</f>
        <v/>
      </c>
    </row>
    <row r="31" ht="17" customHeight="1">
      <c r="B31" s="31" t="n"/>
      <c r="C31" s="32" t="n"/>
      <c r="D31" s="25" t="n"/>
      <c r="E31" s="26" t="n"/>
      <c r="F31" s="33" t="n"/>
      <c r="G31" s="33" t="n"/>
      <c r="H31" s="28">
        <f>IF(OR(F31="",G31="",E31="Jalon"),0,NETWORKDAYS(F31,G31,Paramètres!$B$24:$B$49))</f>
        <v/>
      </c>
      <c r="I31" s="34" t="n"/>
      <c r="AL31" s="30">
        <f>IF(AND(E31="Jalon",ISNUMBER(F31)),IF(F31&gt;=$D$7,F31,""),"")</f>
        <v/>
      </c>
    </row>
    <row r="32" ht="17" customHeight="1">
      <c r="B32" s="31" t="n"/>
      <c r="C32" s="32" t="n"/>
      <c r="D32" s="25" t="n"/>
      <c r="E32" s="26" t="n"/>
      <c r="F32" s="33" t="n"/>
      <c r="G32" s="33" t="n"/>
      <c r="H32" s="28">
        <f>IF(OR(F32="",G32="",E32="Jalon"),0,NETWORKDAYS(F32,G32,Paramètres!$B$24:$B$49))</f>
        <v/>
      </c>
      <c r="I32" s="34" t="n"/>
      <c r="AL32" s="30">
        <f>IF(AND(E32="Jalon",ISNUMBER(F32)),IF(F32&gt;=$D$7,F32,""),"")</f>
        <v/>
      </c>
    </row>
    <row r="33" ht="17" customHeight="1">
      <c r="B33" s="31" t="n"/>
      <c r="C33" s="32" t="n"/>
      <c r="D33" s="25" t="n"/>
      <c r="E33" s="26" t="n"/>
      <c r="F33" s="33" t="n"/>
      <c r="G33" s="33" t="n"/>
      <c r="H33" s="28">
        <f>IF(OR(F33="",G33="",E33="Jalon"),0,NETWORKDAYS(F33,G33,Paramètres!$B$24:$B$49))</f>
        <v/>
      </c>
      <c r="I33" s="34" t="n"/>
      <c r="AL33" s="30">
        <f>IF(AND(E33="Jalon",ISNUMBER(F33)),IF(F33&gt;=$D$7,F33,""),"")</f>
        <v/>
      </c>
    </row>
    <row r="34" ht="17" customHeight="1">
      <c r="B34" s="31" t="n"/>
      <c r="C34" s="32" t="n"/>
      <c r="D34" s="25" t="n"/>
      <c r="E34" s="26" t="n"/>
      <c r="F34" s="33" t="n"/>
      <c r="G34" s="33" t="n"/>
      <c r="H34" s="28">
        <f>IF(OR(F34="",G34="",E34="Jalon"),0,NETWORKDAYS(F34,G34,Paramètres!$B$24:$B$49))</f>
        <v/>
      </c>
      <c r="I34" s="34" t="n"/>
      <c r="AL34" s="30">
        <f>IF(AND(E34="Jalon",ISNUMBER(F34)),IF(F34&gt;=$D$7,F34,""),"")</f>
        <v/>
      </c>
    </row>
    <row r="35" ht="17" customHeight="1">
      <c r="B35" s="31" t="n"/>
      <c r="C35" s="32" t="n"/>
      <c r="D35" s="25" t="n"/>
      <c r="E35" s="26" t="n"/>
      <c r="F35" s="33" t="n"/>
      <c r="G35" s="33" t="n"/>
      <c r="H35" s="28">
        <f>IF(OR(F35="",G35="",E35="Jalon"),0,NETWORKDAYS(F35,G35,Paramètres!$B$24:$B$49))</f>
        <v/>
      </c>
      <c r="I35" s="34" t="n"/>
      <c r="AL35" s="30">
        <f>IF(AND(E35="Jalon",ISNUMBER(F35)),IF(F35&gt;=$D$7,F35,""),"")</f>
        <v/>
      </c>
    </row>
    <row r="36" ht="17" customHeight="1">
      <c r="B36" s="31" t="n"/>
      <c r="C36" s="32" t="n"/>
      <c r="D36" s="25" t="n"/>
      <c r="E36" s="26" t="n"/>
      <c r="F36" s="33" t="n"/>
      <c r="G36" s="33" t="n"/>
      <c r="H36" s="28">
        <f>IF(OR(F36="",G36="",E36="Jalon"),0,NETWORKDAYS(F36,G36,Paramètres!$B$24:$B$49))</f>
        <v/>
      </c>
      <c r="I36" s="34" t="n"/>
      <c r="AL36" s="30">
        <f>IF(AND(E36="Jalon",ISNUMBER(F36)),IF(F36&gt;=$D$7,F36,""),"")</f>
        <v/>
      </c>
    </row>
    <row r="38" ht="22" customHeight="1">
      <c r="B38" s="35">
        <f>Paramètres!$C$6&amp;" · Jours ouvrés hors week-ends et jours fériés · Modèle gratuit Digitiz · digitiz.fr/modeles/diagramme-de-gantt/"</f>
        <v/>
      </c>
    </row>
  </sheetData>
  <mergeCells count="31">
    <mergeCell ref="P6:U6"/>
    <mergeCell ref="B7:C7"/>
    <mergeCell ref="B38:AI38"/>
    <mergeCell ref="C10:C11"/>
    <mergeCell ref="J4:O4"/>
    <mergeCell ref="D5:G5"/>
    <mergeCell ref="E10:E11"/>
    <mergeCell ref="G10:G11"/>
    <mergeCell ref="J7:O7"/>
    <mergeCell ref="P7:U7"/>
    <mergeCell ref="V4:AI4"/>
    <mergeCell ref="H10:H11"/>
    <mergeCell ref="B10:B11"/>
    <mergeCell ref="D6:G6"/>
    <mergeCell ref="P5:U5"/>
    <mergeCell ref="D4:G4"/>
    <mergeCell ref="B2:E2"/>
    <mergeCell ref="I10:I11"/>
    <mergeCell ref="P4:U4"/>
    <mergeCell ref="B6:C6"/>
    <mergeCell ref="J5:O5"/>
    <mergeCell ref="D10:D11"/>
    <mergeCell ref="X2:AI2"/>
    <mergeCell ref="B5:C5"/>
    <mergeCell ref="V5:AD5"/>
    <mergeCell ref="D7:G7"/>
    <mergeCell ref="AE5:AI5"/>
    <mergeCell ref="F10:F11"/>
    <mergeCell ref="B4:C4"/>
    <mergeCell ref="V6:AI7"/>
    <mergeCell ref="J6:O6"/>
  </mergeCells>
  <conditionalFormatting sqref="B12:I36">
    <cfRule type="expression" priority="1" dxfId="0">
      <formula>$E12="Phase"</formula>
    </cfRule>
  </conditionalFormatting>
  <conditionalFormatting sqref="J12:AI36">
    <cfRule type="expression" priority="2" dxfId="1">
      <formula>AND($E12="Jalon",ISNUMBER($F12),$F12&gt;=J$11,$F12&lt;J$11+7)</formula>
    </cfRule>
    <cfRule type="expression" priority="3" dxfId="2">
      <formula>AND($E12="Phase",ISNUMBER($F12),ISNUMBER($G12),$F12&lt;J$11+7,$G12&gt;=J$11)</formula>
    </cfRule>
    <cfRule type="expression" priority="4" dxfId="3">
      <formula>AND($E12&lt;&gt;"Phase",$E12&lt;&gt;"Jalon",ISNUMBER($F12),ISNUMBER($G12),$F12&lt;J$11+7,$G12&gt;=J$11,N($I12)&gt;0,J$11&lt;=$F12+($G12-$F12+1)*$I12-1)</formula>
    </cfRule>
    <cfRule type="expression" priority="5" dxfId="4">
      <formula>AND($E12&lt;&gt;"Phase",$E12&lt;&gt;"Jalon",ISNUMBER($F12),ISNUMBER($G12),$F12&lt;J$11+7,$G12&gt;=J$11,N($I12)&lt;1,$G12&lt;$D$7)</formula>
    </cfRule>
    <cfRule type="expression" priority="6" dxfId="5">
      <formula>AND($E12&lt;&gt;"Phase",$E12&lt;&gt;"Jalon",ISNUMBER($F12),ISNUMBER($G12),$F12&lt;J$11+7,$G12&gt;=J$11)</formula>
    </cfRule>
    <cfRule type="expression" priority="7" dxfId="6">
      <formula>AND($D$7&gt;=J$11,$D$7&lt;J$11+7)</formula>
    </cfRule>
  </conditionalFormatting>
  <conditionalFormatting sqref="J10:AI11">
    <cfRule type="expression" priority="8" dxfId="7">
      <formula>AND($D$7&gt;=J$11,$D$7&lt;J$11+7)</formula>
    </cfRule>
  </conditionalFormatting>
  <conditionalFormatting sqref="G12:G36">
    <cfRule type="expression" priority="9" dxfId="8">
      <formula>AND($E12&lt;&gt;"Phase",$E12&lt;&gt;"Jalon",ISNUMBER($G12),$G12&lt;$D$7,N($I12)&lt;1)</formula>
    </cfRule>
  </conditionalFormatting>
  <conditionalFormatting sqref="P5">
    <cfRule type="expression" priority="10" dxfId="9">
      <formula>P5&gt;0</formula>
    </cfRule>
  </conditionalFormatting>
  <dataValidations count="4">
    <dataValidation sqref="E12:E36" showDropDown="0" showInputMessage="0" showErrorMessage="0" allowBlank="1" type="list">
      <formula1>=Paramètres!$B$19:$B$21</formula1>
    </dataValidation>
    <dataValidation sqref="D12:D36" showDropDown="0" showInputMessage="0" showErrorMessage="0" allowBlank="1" type="list">
      <formula1>=Paramètres!$B$9:$B$16</formula1>
    </dataValidation>
    <dataValidation sqref="I12:I36" showDropDown="0" showInputMessage="0" showErrorMessage="0" allowBlank="1" errorTitle="Avancement" error="Saisissez un pourcentage entre 0 % et 100 %." type="decimal" operator="between">
      <formula1>0</formula1>
      <formula2>1</formula2>
    </dataValidation>
    <dataValidation sqref="D6 F12:G36" showDropDown="0" showInputMessage="0" showErrorMessage="0" allowBlank="1" type="date" operator="greaterThan">
      <formula1>1</formula1>
    </dataValidation>
  </dataValidations>
  <printOptions horizontalCentered="1"/>
  <pageMargins left="0.5" right="0.5" top="0.5" bottom="0.5" header="0.5" footer="0.5"/>
  <pageSetup orientation="landscape" paperSize="9" fitToHeight="1" fitToWidth="1"/>
</worksheet>
</file>

<file path=xl/worksheets/sheet2.xml><?xml version="1.0" encoding="utf-8"?>
<worksheet xmlns="http://schemas.openxmlformats.org/spreadsheetml/2006/main">
  <sheetPr>
    <outlinePr summaryBelow="1" summaryRight="1"/>
    <pageSetUpPr/>
  </sheetPr>
  <dimension ref="B2:C50"/>
  <sheetViews>
    <sheetView showGridLines="0" workbookViewId="0">
      <selection activeCell="A1" sqref="A1"/>
    </sheetView>
  </sheetViews>
  <sheetFormatPr baseColWidth="8" defaultRowHeight="15"/>
  <cols>
    <col width="2" customWidth="1" min="1" max="1"/>
    <col width="34" customWidth="1" min="2" max="2"/>
    <col width="30" customWidth="1" min="3" max="3"/>
    <col width="2" customWidth="1" min="4" max="4"/>
  </cols>
  <sheetData>
    <row r="2">
      <c r="B2" s="36" t="inlineStr">
        <is>
          <t>Paramètres du diagramme de Gantt</t>
        </is>
      </c>
    </row>
    <row r="3" ht="30" customHeight="1">
      <c r="B3" s="37" t="inlineStr">
        <is>
          <t>Remplissez cette feuille une fois : le Gantt reprend l'équipe, les types de ligne et les jours fériés pour compter les jours ouvrés.</t>
        </is>
      </c>
    </row>
    <row r="5">
      <c r="B5" s="38" t="inlineStr">
        <is>
          <t>Votre entreprise</t>
        </is>
      </c>
      <c r="C5" s="39" t="n"/>
    </row>
    <row r="6" ht="18" customHeight="1">
      <c r="B6" s="40" t="inlineStr">
        <is>
          <t>Nom ou raison sociale</t>
        </is>
      </c>
      <c r="C6" s="4" t="inlineStr">
        <is>
          <t>Atelier Numérique</t>
        </is>
      </c>
    </row>
    <row r="8">
      <c r="B8" s="38" t="inlineStr">
        <is>
          <t>L'équipe</t>
        </is>
      </c>
      <c r="C8" s="39" t="inlineStr">
        <is>
          <t>Rôle</t>
        </is>
      </c>
    </row>
    <row r="9" ht="18" customHeight="1">
      <c r="B9" s="4" t="inlineStr">
        <is>
          <t>Julie Martin</t>
        </is>
      </c>
      <c r="C9" s="40" t="inlineStr">
        <is>
          <t>Cheffe de projet</t>
        </is>
      </c>
    </row>
    <row r="10" ht="18" customHeight="1">
      <c r="B10" s="4" t="inlineStr">
        <is>
          <t>Sophie Laurent</t>
        </is>
      </c>
      <c r="C10" s="40" t="inlineStr">
        <is>
          <t>Designer</t>
        </is>
      </c>
    </row>
    <row r="11" ht="18" customHeight="1">
      <c r="B11" s="4" t="inlineStr">
        <is>
          <t>Karim Benali</t>
        </is>
      </c>
      <c r="C11" s="40" t="inlineStr">
        <is>
          <t>Développeur</t>
        </is>
      </c>
    </row>
    <row r="12" ht="18" customHeight="1">
      <c r="B12" s="4" t="inlineStr">
        <is>
          <t>Emma Roux</t>
        </is>
      </c>
      <c r="C12" s="40" t="inlineStr">
        <is>
          <t>Intégratrice</t>
        </is>
      </c>
    </row>
    <row r="13" ht="18" customHeight="1">
      <c r="B13" s="4" t="inlineStr">
        <is>
          <t>Studio Pilates</t>
        </is>
      </c>
      <c r="C13" s="40" t="inlineStr">
        <is>
          <t>Client</t>
        </is>
      </c>
    </row>
    <row r="14" ht="18" customHeight="1">
      <c r="B14" s="4" t="n"/>
      <c r="C14" s="40" t="n"/>
    </row>
    <row r="15" ht="18" customHeight="1">
      <c r="B15" s="4" t="n"/>
      <c r="C15" s="40" t="n"/>
    </row>
    <row r="16" ht="18" customHeight="1">
      <c r="B16" s="4" t="n"/>
      <c r="C16" s="40" t="n"/>
    </row>
    <row r="18">
      <c r="B18" s="38" t="inlineStr">
        <is>
          <t>Types de ligne</t>
        </is>
      </c>
      <c r="C18" s="39" t="inlineStr">
        <is>
          <t>Effet sur le diagramme</t>
        </is>
      </c>
    </row>
    <row r="19" ht="18" customHeight="1">
      <c r="B19" s="4" t="inlineStr">
        <is>
          <t>Phase</t>
        </is>
      </c>
      <c r="C19" s="40" t="inlineStr">
        <is>
          <t>Barre foncée, regroupe les tâches qui suivent</t>
        </is>
      </c>
    </row>
    <row r="20" ht="18" customHeight="1">
      <c r="B20" s="4" t="inlineStr">
        <is>
          <t>Tâche</t>
        </is>
      </c>
      <c r="C20" s="40" t="inlineStr">
        <is>
          <t>Barre verte, foncée pour la part réalisée</t>
        </is>
      </c>
    </row>
    <row r="21" ht="18" customHeight="1">
      <c r="B21" s="4" t="inlineStr">
        <is>
          <t>Jalon</t>
        </is>
      </c>
      <c r="C21" s="40" t="inlineStr">
        <is>
          <t>Case orange la semaine du jalon</t>
        </is>
      </c>
    </row>
    <row r="23">
      <c r="B23" s="38" t="inlineStr">
        <is>
          <t>Jours fériés (France métropolitaine)</t>
        </is>
      </c>
      <c r="C23" s="39" t="inlineStr">
        <is>
          <t>Exclus du décompte des jours ouvrés</t>
        </is>
      </c>
    </row>
    <row r="24" ht="18" customHeight="1">
      <c r="B24" s="41" t="n">
        <v>46023</v>
      </c>
      <c r="C24" s="40" t="inlineStr">
        <is>
          <t>Jour de l'an</t>
        </is>
      </c>
    </row>
    <row r="25" ht="18" customHeight="1">
      <c r="B25" s="41" t="n">
        <v>46118</v>
      </c>
      <c r="C25" s="40" t="inlineStr">
        <is>
          <t>Lundi de Pâques</t>
        </is>
      </c>
    </row>
    <row r="26" ht="18" customHeight="1">
      <c r="B26" s="41" t="n">
        <v>46143</v>
      </c>
      <c r="C26" s="40" t="inlineStr">
        <is>
          <t>Fête du Travail</t>
        </is>
      </c>
    </row>
    <row r="27" ht="18" customHeight="1">
      <c r="B27" s="41" t="n">
        <v>46150</v>
      </c>
      <c r="C27" s="40" t="inlineStr">
        <is>
          <t>Victoire 1945</t>
        </is>
      </c>
    </row>
    <row r="28" ht="18" customHeight="1">
      <c r="B28" s="41" t="n">
        <v>46156</v>
      </c>
      <c r="C28" s="40" t="inlineStr">
        <is>
          <t>Ascension</t>
        </is>
      </c>
    </row>
    <row r="29" ht="18" customHeight="1">
      <c r="B29" s="41" t="n">
        <v>46167</v>
      </c>
      <c r="C29" s="40" t="inlineStr">
        <is>
          <t>Lundi de Pentecôte</t>
        </is>
      </c>
    </row>
    <row r="30" ht="18" customHeight="1">
      <c r="B30" s="41" t="n">
        <v>46217</v>
      </c>
      <c r="C30" s="40" t="inlineStr">
        <is>
          <t>Fête nationale</t>
        </is>
      </c>
    </row>
    <row r="31" ht="18" customHeight="1">
      <c r="B31" s="41" t="n">
        <v>46249</v>
      </c>
      <c r="C31" s="40" t="inlineStr">
        <is>
          <t>Assomption</t>
        </is>
      </c>
    </row>
    <row r="32" ht="18" customHeight="1">
      <c r="B32" s="41" t="n">
        <v>46327</v>
      </c>
      <c r="C32" s="40" t="inlineStr">
        <is>
          <t>Toussaint</t>
        </is>
      </c>
    </row>
    <row r="33" ht="18" customHeight="1">
      <c r="B33" s="41" t="n">
        <v>46337</v>
      </c>
      <c r="C33" s="40" t="inlineStr">
        <is>
          <t>Armistice 1918</t>
        </is>
      </c>
    </row>
    <row r="34" ht="18" customHeight="1">
      <c r="B34" s="41" t="n">
        <v>46381</v>
      </c>
      <c r="C34" s="40" t="inlineStr">
        <is>
          <t>Noël</t>
        </is>
      </c>
    </row>
    <row r="35" ht="18" customHeight="1">
      <c r="B35" s="41" t="n">
        <v>46388</v>
      </c>
      <c r="C35" s="40" t="inlineStr">
        <is>
          <t>Jour de l'an</t>
        </is>
      </c>
    </row>
    <row r="36" ht="18" customHeight="1">
      <c r="B36" s="41" t="n">
        <v>46475</v>
      </c>
      <c r="C36" s="40" t="inlineStr">
        <is>
          <t>Lundi de Pâques</t>
        </is>
      </c>
    </row>
    <row r="37" ht="18" customHeight="1">
      <c r="B37" s="41" t="n">
        <v>46508</v>
      </c>
      <c r="C37" s="40" t="inlineStr">
        <is>
          <t>Fête du Travail</t>
        </is>
      </c>
    </row>
    <row r="38" ht="18" customHeight="1">
      <c r="B38" s="41" t="n">
        <v>46513</v>
      </c>
      <c r="C38" s="40" t="inlineStr">
        <is>
          <t>Ascension</t>
        </is>
      </c>
    </row>
    <row r="39" ht="18" customHeight="1">
      <c r="B39" s="41" t="n">
        <v>46515</v>
      </c>
      <c r="C39" s="40" t="inlineStr">
        <is>
          <t>Victoire 1945</t>
        </is>
      </c>
    </row>
    <row r="40" ht="18" customHeight="1">
      <c r="B40" s="41" t="n">
        <v>46524</v>
      </c>
      <c r="C40" s="40" t="inlineStr">
        <is>
          <t>Lundi de Pentecôte</t>
        </is>
      </c>
    </row>
    <row r="41" ht="18" customHeight="1">
      <c r="B41" s="41" t="n">
        <v>46582</v>
      </c>
      <c r="C41" s="40" t="inlineStr">
        <is>
          <t>Fête nationale</t>
        </is>
      </c>
    </row>
    <row r="42" ht="18" customHeight="1">
      <c r="B42" s="41" t="n">
        <v>46614</v>
      </c>
      <c r="C42" s="40" t="inlineStr">
        <is>
          <t>Assomption</t>
        </is>
      </c>
    </row>
    <row r="43" ht="18" customHeight="1">
      <c r="B43" s="41" t="n">
        <v>46692</v>
      </c>
      <c r="C43" s="40" t="inlineStr">
        <is>
          <t>Toussaint</t>
        </is>
      </c>
    </row>
    <row r="44" ht="18" customHeight="1">
      <c r="B44" s="41" t="n">
        <v>46702</v>
      </c>
      <c r="C44" s="40" t="inlineStr">
        <is>
          <t>Armistice 1918</t>
        </is>
      </c>
    </row>
    <row r="45" ht="18" customHeight="1">
      <c r="B45" s="41" t="n">
        <v>46746</v>
      </c>
      <c r="C45" s="40" t="inlineStr">
        <is>
          <t>Noël</t>
        </is>
      </c>
    </row>
    <row r="46" ht="18" customHeight="1">
      <c r="B46" s="16" t="n"/>
      <c r="C46" s="40" t="n"/>
    </row>
    <row r="47" ht="18" customHeight="1">
      <c r="B47" s="16" t="n"/>
      <c r="C47" s="40" t="n"/>
    </row>
    <row r="48" ht="18" customHeight="1">
      <c r="B48" s="16" t="n"/>
      <c r="C48" s="40" t="n"/>
    </row>
    <row r="49" ht="18" customHeight="1">
      <c r="B49" s="16" t="n"/>
      <c r="C49" s="40" t="n"/>
    </row>
    <row r="50" ht="26" customHeight="1">
      <c r="B50" s="42" t="inlineStr">
        <is>
          <t>Alsace-Moselle : ajoutez le Vendredi saint et le 26 décembre. Vous pouvez aussi ajouter vos jours de fermeture.</t>
        </is>
      </c>
    </row>
  </sheetData>
  <mergeCells count="2">
    <mergeCell ref="B3:C3"/>
    <mergeCell ref="B50:C50"/>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B23"/>
  <sheetViews>
    <sheetView showGridLines="0" workbookViewId="0">
      <selection activeCell="A1" sqref="A1"/>
    </sheetView>
  </sheetViews>
  <sheetFormatPr baseColWidth="8" defaultRowHeight="15"/>
  <cols>
    <col width="2" customWidth="1" min="1" max="1"/>
    <col width="100" customWidth="1" min="2" max="2"/>
  </cols>
  <sheetData>
    <row r="2">
      <c r="B2" s="36" t="inlineStr">
        <is>
          <t>Mode d'emploi du modèle de diagramme de Gantt</t>
        </is>
      </c>
    </row>
    <row r="4">
      <c r="B4" s="43" t="inlineStr">
        <is>
          <t>1. Les paramètres</t>
        </is>
      </c>
    </row>
    <row r="5" ht="45" customHeight="1">
      <c r="B5" s="44" t="inlineStr">
        <is>
          <t>Dans « Paramètres », saisissez le nom de votre entreprise et les membres de l'équipe. Les jours fériés 2026 et 2027 sont déjà listés : ils sont exclus du décompte des jours ouvrés. Ajoutez vos jours de fermeture dans les lignes libres.</t>
        </is>
      </c>
    </row>
    <row r="7">
      <c r="B7" s="43" t="inlineStr">
        <is>
          <t>2. Les lignes</t>
        </is>
      </c>
    </row>
    <row r="8" ht="60" customHeight="1">
      <c r="B8" s="44" t="inlineStr">
        <is>
          <t>Chaque ligne a un type. Une « Phase » regroupe les tâches qui la suivent : ses dates et son avancement se calculent à partir de ces tâches (formules déjà en place dans l'exemple, à recopier si vous ajoutez une phase). Une « Tâche » se définit par une date de début et une date de fin. Un « Jalon » est un événement ponctuel (validation, livraison) : saisissez la même date en début et en fin.</t>
        </is>
      </c>
    </row>
    <row r="10">
      <c r="B10" s="43" t="inlineStr">
        <is>
          <t>3. Les barres</t>
        </is>
      </c>
    </row>
    <row r="11" ht="75" customHeight="1">
      <c r="B11" s="44" t="inlineStr">
        <is>
          <t>La grille de droite affiche 26 semaines à partir de la date « Début de l'affichage ». Chaque colonne correspond à une semaine, du lundi au dimanche. Les barres se dessinent seules : vert clair pour le travail à faire, vert foncé pour la part réalisée (selon l'avancement), rouge pour une tâche dont la date de fin est passée sans être terminée, sombre pour une phase, case orange pour un jalon. La semaine en cours est surlignée en jaune.</t>
        </is>
      </c>
    </row>
    <row r="13">
      <c r="B13" s="43" t="inlineStr">
        <is>
          <t>4. Faire défiler le temps</t>
        </is>
      </c>
    </row>
    <row r="14" ht="30" customHeight="1">
      <c r="B14" s="44" t="inlineStr">
        <is>
          <t>Pour un projet plus long, changez simplement la date « Début de l'affichage » : toute la grille se décale. Pour imprimer deux périodes, dupliquez l'onglet et réglez une date différente sur chaque copie.</t>
        </is>
      </c>
    </row>
    <row r="16">
      <c r="B16" s="43" t="inlineStr">
        <is>
          <t>5. Le suivi</t>
        </is>
      </c>
    </row>
    <row r="17" ht="30" customHeight="1">
      <c r="B17" s="44" t="inlineStr">
        <is>
          <t>Mettez à jour l'avancement de chaque tâche en pourcentage. L'avancement global est pondéré par le nombre de jours ouvrés de chaque tâche. La synthèse du haut indique les tâches en retard et le prochain jalon.</t>
        </is>
      </c>
    </row>
    <row r="19">
      <c r="B19" s="43" t="inlineStr">
        <is>
          <t>6. Ajouter des lignes</t>
        </is>
      </c>
    </row>
    <row r="20" ht="45" customHeight="1">
      <c r="B20" s="44" t="inlineStr">
        <is>
          <t>Insérez des lignes au milieu du tableau (clic droit sur un numéro de ligne, puis Insérer) : les formules et les règles de couleur suivent. Recopiez une ligne existante vers la nouvelle pour récupérer la formule de la grille.</t>
        </is>
      </c>
    </row>
    <row r="22">
      <c r="B22" s="43" t="inlineStr">
        <is>
          <t>Pour aller plus loin</t>
        </is>
      </c>
    </row>
    <row r="23" ht="15" customHeight="1">
      <c r="B23" s="44" t="inlineStr">
        <is>
          <t>Ce modèle est proposé gratuitement par Digitiz : https://digitiz.fr/modeles/diagramme-de-gantt/</t>
        </is>
      </c>
    </row>
  </sheetData>
  <pageMargins left="0.75" right="0.75" top="1" bottom="1" header="0.5" footer="0.5"/>
</worksheet>
</file>