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 travaux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Mode d'emploi" sheetId="3" state="visible" r:id="rId3"/>
  </sheets>
  <definedNames>
    <definedName name="_xlnm.Print_Area" localSheetId="0">'Devis travaux'!$A$1:$J$64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&quot; €&quot;"/>
    <numFmt numFmtId="165" formatCode="0.0%"/>
    <numFmt numFmtId="166" formatCode="yyyy-mm-dd"/>
    <numFmt numFmtId="167" formatCode="DD/MM/YYYY"/>
    <numFmt numFmtId="168" formatCode="#,##0.00&quot; €&quot;;-#,##0.00&quot; €&quot;;&quot;&quot;"/>
  </numFmts>
  <fonts count="19">
    <font>
      <name val="Calibri"/>
      <family val="2"/>
      <color theme="1"/>
      <sz val="11"/>
      <scheme val="minor"/>
    </font>
    <font>
      <name val="Arial"/>
      <b val="1"/>
      <color rgb="0012CC96"/>
      <sz val="18"/>
    </font>
    <font>
      <name val="Arial"/>
      <color rgb="006B7280"/>
      <sz val="10"/>
    </font>
    <font>
      <name val="Arial"/>
      <b val="1"/>
      <color rgb="00FFFFFF"/>
      <sz val="11"/>
    </font>
    <font>
      <name val="Arial"/>
      <color rgb="001B2B3A"/>
      <sz val="10"/>
    </font>
    <font>
      <name val="Arial"/>
      <b val="1"/>
      <color rgb="001B2B3A"/>
      <sz val="10"/>
    </font>
    <font>
      <name val="Arial"/>
      <color rgb="006B7280"/>
      <sz val="9"/>
    </font>
    <font>
      <name val="Arial"/>
      <b val="1"/>
      <color rgb="001B2B3A"/>
      <sz val="22"/>
    </font>
    <font>
      <name val="Arial"/>
      <b val="1"/>
      <color rgb="0012CC96"/>
      <sz val="8"/>
    </font>
    <font>
      <name val="Arial"/>
      <b val="1"/>
      <color rgb="001B2B3A"/>
      <sz val="9"/>
    </font>
    <font>
      <name val="Arial"/>
      <b val="1"/>
      <color rgb="0012CC96"/>
      <sz val="9"/>
    </font>
    <font>
      <name val="Arial"/>
      <color rgb="001B2B3A"/>
      <sz val="9.5"/>
    </font>
    <font>
      <name val="Arial"/>
      <color rgb="001B2B3A"/>
      <sz val="9"/>
    </font>
    <font>
      <name val="Arial"/>
      <b val="1"/>
      <color rgb="001B2B3A"/>
      <sz val="9.5"/>
    </font>
    <font>
      <name val="Arial"/>
      <b val="1"/>
      <color rgb="00FFFFFF"/>
      <sz val="12"/>
    </font>
    <font>
      <name val="Arial"/>
      <b val="1"/>
      <color rgb="0012CC96"/>
      <sz val="8.5"/>
    </font>
    <font>
      <name val="Arial"/>
      <color rgb="006B7280"/>
      <sz val="8"/>
    </font>
    <font>
      <name val="Arial"/>
      <color rgb="001B2B3A"/>
      <sz val="8.5"/>
    </font>
    <font>
      <name val="Arial"/>
      <b val="1"/>
      <color rgb="001B2B3A"/>
      <sz val="11"/>
    </font>
  </fonts>
  <fills count="5">
    <fill>
      <patternFill/>
    </fill>
    <fill>
      <patternFill patternType="gray125"/>
    </fill>
    <fill>
      <patternFill patternType="solid">
        <fgColor rgb="001B2B3A"/>
        <bgColor rgb="001B2B3A"/>
      </patternFill>
    </fill>
    <fill>
      <patternFill patternType="solid">
        <fgColor rgb="00D9EDDF"/>
        <bgColor rgb="00D9EDDF"/>
      </patternFill>
    </fill>
    <fill>
      <patternFill patternType="solid">
        <fgColor rgb="00F3FAF6"/>
        <bgColor rgb="00F3FAF6"/>
      </patternFill>
    </fill>
  </fills>
  <borders count="8">
    <border>
      <left/>
      <right/>
      <top/>
      <bottom/>
      <diagonal/>
    </border>
    <border>
      <bottom style="thin">
        <color rgb="00D1D5DB"/>
      </bottom>
    </border>
    <border>
      <top style="thin">
        <color rgb="0012CC96"/>
      </top>
      <bottom style="thin">
        <color rgb="0012CC96"/>
      </bottom>
    </border>
    <border/>
    <border>
      <top style="thin">
        <color rgb="0012CC96"/>
      </top>
    </border>
    <border>
      <left style="thin">
        <color rgb="0012CC96"/>
      </left>
      <right style="thin">
        <color rgb="0012CC96"/>
      </right>
      <top style="thin">
        <color rgb="0012CC96"/>
      </top>
      <bottom style="thin">
        <color rgb="0012CC96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thin">
        <color rgb="00D1D5DB"/>
      </top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167" fontId="5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167" fontId="4" fillId="0" borderId="0" applyAlignment="1" pivotButton="0" quotePrefix="0" xfId="0">
      <alignment horizontal="left" vertical="center" wrapText="1"/>
    </xf>
    <xf numFmtId="0" fontId="9" fillId="3" borderId="2" applyAlignment="1" pivotButton="0" quotePrefix="0" xfId="0">
      <alignment horizontal="left" vertical="center" wrapText="1"/>
    </xf>
    <xf numFmtId="0" fontId="9" fillId="3" borderId="2" applyAlignment="1" pivotButton="0" quotePrefix="0" xfId="0">
      <alignment horizontal="center" vertical="center" wrapText="1"/>
    </xf>
    <xf numFmtId="0" fontId="9" fillId="3" borderId="2" applyAlignment="1" pivotButton="0" quotePrefix="0" xfId="0">
      <alignment horizontal="right" vertical="center"/>
    </xf>
    <xf numFmtId="0" fontId="10" fillId="0" borderId="1" applyAlignment="1" pivotButton="0" quotePrefix="0" xfId="0">
      <alignment horizontal="left" vertical="center" wrapText="1"/>
    </xf>
    <xf numFmtId="168" fontId="5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168" fontId="4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right" vertical="center"/>
    </xf>
    <xf numFmtId="164" fontId="5" fillId="0" borderId="3" applyAlignment="1" pivotButton="0" quotePrefix="0" xfId="0">
      <alignment horizontal="right" vertical="center"/>
    </xf>
    <xf numFmtId="164" fontId="13" fillId="0" borderId="1" applyAlignment="1" pivotButton="0" quotePrefix="0" xfId="0">
      <alignment horizontal="right" vertical="center"/>
    </xf>
    <xf numFmtId="0" fontId="4" fillId="0" borderId="3" applyAlignment="1" pivotButton="0" quotePrefix="0" xfId="0">
      <alignment horizontal="right" vertical="center"/>
    </xf>
    <xf numFmtId="164" fontId="4" fillId="0" borderId="3" applyAlignment="1" pivotButton="0" quotePrefix="0" xfId="0">
      <alignment horizontal="right" vertical="center"/>
    </xf>
    <xf numFmtId="0" fontId="15" fillId="0" borderId="0" applyAlignment="1" pivotButton="0" quotePrefix="0" xfId="0">
      <alignment horizontal="left" vertical="top" wrapText="1"/>
    </xf>
    <xf numFmtId="0" fontId="14" fillId="2" borderId="3" applyAlignment="1" pivotButton="0" quotePrefix="0" xfId="0">
      <alignment horizontal="right" vertical="center"/>
    </xf>
    <xf numFmtId="0" fontId="0" fillId="2" borderId="0" pivotButton="0" quotePrefix="0" xfId="0"/>
    <xf numFmtId="164" fontId="14" fillId="2" borderId="3" applyAlignment="1" pivotButton="0" quotePrefix="0" xfId="0">
      <alignment horizontal="right" vertical="center"/>
    </xf>
    <xf numFmtId="0" fontId="4" fillId="0" borderId="4" applyAlignment="1" pivotButton="0" quotePrefix="0" xfId="0">
      <alignment horizontal="right" vertical="center"/>
    </xf>
    <xf numFmtId="164" fontId="4" fillId="0" borderId="4" applyAlignment="1" pivotButton="0" quotePrefix="0" xfId="0">
      <alignment horizontal="right" vertical="center"/>
    </xf>
    <xf numFmtId="0" fontId="16" fillId="0" borderId="0" applyAlignment="1" pivotButton="0" quotePrefix="0" xfId="0">
      <alignment horizontal="left" vertical="top" wrapText="1"/>
    </xf>
    <xf numFmtId="0" fontId="17" fillId="0" borderId="0" applyAlignment="1" pivotButton="0" quotePrefix="0" xfId="0">
      <alignment horizontal="left" vertical="top" wrapText="1"/>
    </xf>
    <xf numFmtId="0" fontId="17" fillId="4" borderId="5" applyAlignment="1" pivotButton="0" quotePrefix="0" xfId="0">
      <alignment horizontal="left" vertical="top" wrapText="1"/>
    </xf>
    <xf numFmtId="0" fontId="0" fillId="0" borderId="6" pivotButton="0" quotePrefix="0" xfId="0"/>
    <xf numFmtId="0" fontId="16" fillId="0" borderId="7" applyAlignment="1" pivotButton="0" quotePrefix="0" xfId="0">
      <alignment horizontal="center" vertical="center" wrapText="1"/>
    </xf>
    <xf numFmtId="0" fontId="1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9" fontId="5" fillId="0" borderId="1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left" vertical="center" wrapText="1"/>
    </xf>
    <xf numFmtId="0" fontId="6" fillId="0" borderId="0" pivotButton="0" quotePrefix="0" xfId="0"/>
    <xf numFmtId="165" fontId="4" fillId="0" borderId="0" pivotButton="0" quotePrefix="0" xfId="0"/>
    <xf numFmtId="0" fontId="4" fillId="0" borderId="0" pivotButton="0" quotePrefix="0" xfId="0"/>
    <xf numFmtId="0" fontId="18" fillId="0" borderId="0" pivotButton="0" quotePrefix="0" xfId="0"/>
  </cellXfs>
  <cellStyles count="1">
    <cellStyle name="Normal" xfId="0" builtinId="0" hidden="0"/>
  </cellStyles>
  <dxfs count="1">
    <dxf>
      <font>
        <name val="Arial"/>
        <color rgb="00D1D5DB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I6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40" customWidth="1" min="3" max="3"/>
    <col width="12" customWidth="1" min="4" max="4"/>
    <col width="6" customWidth="1" min="5" max="5"/>
    <col width="8" customWidth="1" min="6" max="6"/>
    <col width="12" customWidth="1" min="7" max="7"/>
    <col width="8" customWidth="1" min="8" max="8"/>
    <col width="14" customWidth="1" min="9" max="9"/>
    <col width="2" customWidth="1" min="10" max="10"/>
  </cols>
  <sheetData>
    <row r="2" ht="30" customHeight="1">
      <c r="B2" s="1">
        <f>Paramètres!$C$6</f>
        <v/>
      </c>
      <c r="E2" s="2" t="inlineStr">
        <is>
          <t>DEVIS DE TRAVAUX</t>
        </is>
      </c>
    </row>
    <row r="3">
      <c r="B3" s="3">
        <f>Paramètres!$C$7</f>
        <v/>
      </c>
    </row>
    <row r="4">
      <c r="B4" s="3">
        <f>Paramètres!$C$8</f>
        <v/>
      </c>
      <c r="E4" s="4" t="inlineStr">
        <is>
          <t>N° de devis</t>
        </is>
      </c>
      <c r="I4" s="5">
        <f>Paramètres!$C$29&amp;"027"</f>
        <v/>
      </c>
    </row>
    <row r="5">
      <c r="B5" s="3">
        <f>Paramètres!$C$9</f>
        <v/>
      </c>
      <c r="E5" s="4" t="inlineStr">
        <is>
          <t>Date d'émission</t>
        </is>
      </c>
      <c r="I5" s="6" t="n">
        <v>46296</v>
      </c>
    </row>
    <row r="6">
      <c r="B6" s="3">
        <f>Paramètres!$C$10</f>
        <v/>
      </c>
      <c r="E6" s="4" t="inlineStr">
        <is>
          <t>Valable jusqu'au</t>
        </is>
      </c>
      <c r="I6" s="6">
        <f>I5+Paramètres!$C$24</f>
        <v/>
      </c>
    </row>
    <row r="7">
      <c r="B7" s="3">
        <f>"SIRET "&amp;Paramètres!$C$11&amp;IF(Paramètres!$C$28="Franchise en base de TVA (art. 293 B du CGI)",""," · TVA "&amp;Paramètres!$C$12)</f>
        <v/>
      </c>
      <c r="E7" s="4" t="inlineStr">
        <is>
          <t>Référence client</t>
        </is>
      </c>
      <c r="I7" s="5" t="inlineStr">
        <is>
          <t>CLI-118</t>
        </is>
      </c>
    </row>
    <row r="8" ht="8" customHeight="1"/>
    <row r="9">
      <c r="B9" s="7" t="inlineStr">
        <is>
          <t>CLIENT</t>
        </is>
      </c>
      <c r="E9" s="7" t="inlineStr">
        <is>
          <t>CHANTIER</t>
        </is>
      </c>
    </row>
    <row r="10">
      <c r="B10" s="8" t="inlineStr">
        <is>
          <t>M. et Mme Martin</t>
        </is>
      </c>
      <c r="E10" s="3" t="inlineStr">
        <is>
          <t>Adresse</t>
        </is>
      </c>
      <c r="G10" s="9" t="inlineStr">
        <is>
          <t>24 chemin des Vignes, 69130 Écully</t>
        </is>
      </c>
    </row>
    <row r="11">
      <c r="B11" s="9" t="inlineStr">
        <is>
          <t>24 chemin des Vignes</t>
        </is>
      </c>
      <c r="E11" s="3" t="inlineStr">
        <is>
          <t>Logement</t>
        </is>
      </c>
      <c r="G11" s="9" t="inlineStr">
        <is>
          <t>Maison achevée en 1994</t>
        </is>
      </c>
    </row>
    <row r="12">
      <c r="B12" s="9" t="inlineStr">
        <is>
          <t>69130 Écully</t>
        </is>
      </c>
      <c r="E12" s="3" t="inlineStr">
        <is>
          <t>Début prévu</t>
        </is>
      </c>
      <c r="G12" s="10" t="n">
        <v>46335</v>
      </c>
    </row>
    <row r="13">
      <c r="B13" s="9" t="inlineStr">
        <is>
          <t>martin.famille@exemple.fr · 06 98 76 54 32</t>
        </is>
      </c>
      <c r="E13" s="3" t="inlineStr">
        <is>
          <t>Durée estimée</t>
        </is>
      </c>
      <c r="G13" s="9" t="inlineStr">
        <is>
          <t>8 jours ouvrés</t>
        </is>
      </c>
    </row>
    <row r="14" ht="22" customHeight="1">
      <c r="B14" s="8" t="inlineStr">
        <is>
          <t>Objet : rénovation de la salle de bains (remplacement de la baignoire par une douche) et isolation des combles perdus.</t>
        </is>
      </c>
    </row>
    <row r="16" ht="22" customHeight="1">
      <c r="B16" s="11" t="inlineStr">
        <is>
          <t>N°</t>
        </is>
      </c>
      <c r="C16" s="11" t="inlineStr">
        <is>
          <t>Désignation</t>
        </is>
      </c>
      <c r="D16" s="11" t="inlineStr">
        <is>
          <t>Nature</t>
        </is>
      </c>
      <c r="E16" s="12" t="inlineStr">
        <is>
          <t>Qté</t>
        </is>
      </c>
      <c r="F16" s="12" t="inlineStr">
        <is>
          <t>Unité</t>
        </is>
      </c>
      <c r="G16" s="13" t="inlineStr">
        <is>
          <t>Prix unit. HT</t>
        </is>
      </c>
      <c r="H16" s="12" t="inlineStr">
        <is>
          <t>TVA</t>
        </is>
      </c>
      <c r="I16" s="13" t="inlineStr">
        <is>
          <t>Total HT</t>
        </is>
      </c>
    </row>
    <row r="17" ht="18" customHeight="1">
      <c r="B17" s="14" t="inlineStr">
        <is>
          <t>Lot 1 · Dépose et préparation</t>
        </is>
      </c>
      <c r="I17" s="15">
        <f>IF(E17="",0,E17*G17)</f>
        <v/>
      </c>
    </row>
    <row r="18" ht="20" customHeight="1">
      <c r="B18" s="16" t="inlineStr">
        <is>
          <t>1.1</t>
        </is>
      </c>
      <c r="C18" s="17" t="inlineStr">
        <is>
          <t>Dépose de la baignoire, du carrelage mural et des sanitaires existants</t>
        </is>
      </c>
      <c r="D18" s="18" t="inlineStr">
        <is>
          <t>Main-d'œuvre</t>
        </is>
      </c>
      <c r="E18" s="19" t="n">
        <v>1</v>
      </c>
      <c r="F18" s="19" t="inlineStr">
        <is>
          <t>forfait</t>
        </is>
      </c>
      <c r="G18" s="20" t="n">
        <v>450</v>
      </c>
      <c r="H18" s="21" t="n">
        <v>0.1</v>
      </c>
      <c r="I18" s="15">
        <f>IF(E18="",0,E18*G18)</f>
        <v/>
      </c>
    </row>
    <row r="19" ht="20" customHeight="1">
      <c r="B19" s="16" t="inlineStr">
        <is>
          <t>1.2</t>
        </is>
      </c>
      <c r="C19" s="17" t="inlineStr">
        <is>
          <t>Évacuation des gravats en déchetterie agréée</t>
        </is>
      </c>
      <c r="D19" s="18" t="inlineStr">
        <is>
          <t>Main-d'œuvre</t>
        </is>
      </c>
      <c r="E19" s="19" t="n">
        <v>1</v>
      </c>
      <c r="F19" s="19" t="inlineStr">
        <is>
          <t>forfait</t>
        </is>
      </c>
      <c r="G19" s="20" t="n">
        <v>180</v>
      </c>
      <c r="H19" s="21" t="n">
        <v>0.1</v>
      </c>
      <c r="I19" s="15">
        <f>IF(E19="",0,E19*G19)</f>
        <v/>
      </c>
    </row>
    <row r="20" ht="18" customHeight="1">
      <c r="B20" s="14" t="inlineStr">
        <is>
          <t>Lot 2 · Plomberie et sanitaires</t>
        </is>
      </c>
      <c r="I20" s="15">
        <f>IF(E20="",0,E20*G20)</f>
        <v/>
      </c>
    </row>
    <row r="21" ht="20" customHeight="1">
      <c r="B21" s="16" t="inlineStr">
        <is>
          <t>2.1</t>
        </is>
      </c>
      <c r="C21" s="17" t="inlineStr">
        <is>
          <t>Receveur extra-plat 90 x 120 cm et paroi de douche vitrée</t>
        </is>
      </c>
      <c r="D21" s="18" t="inlineStr">
        <is>
          <t>Fourniture</t>
        </is>
      </c>
      <c r="E21" s="19" t="n">
        <v>1</v>
      </c>
      <c r="F21" s="19" t="inlineStr">
        <is>
          <t>u</t>
        </is>
      </c>
      <c r="G21" s="20" t="n">
        <v>640</v>
      </c>
      <c r="H21" s="21" t="n">
        <v>0.1</v>
      </c>
      <c r="I21" s="15">
        <f>IF(E21="",0,E21*G21)</f>
        <v/>
      </c>
    </row>
    <row r="22" ht="20" customHeight="1">
      <c r="B22" s="16" t="inlineStr">
        <is>
          <t>2.2</t>
        </is>
      </c>
      <c r="C22" s="17" t="inlineStr">
        <is>
          <t>Colonne de douche avec mitigeur thermostatique</t>
        </is>
      </c>
      <c r="D22" s="18" t="inlineStr">
        <is>
          <t>Fourniture</t>
        </is>
      </c>
      <c r="E22" s="19" t="n">
        <v>1</v>
      </c>
      <c r="F22" s="19" t="inlineStr">
        <is>
          <t>u</t>
        </is>
      </c>
      <c r="G22" s="20" t="n">
        <v>290</v>
      </c>
      <c r="H22" s="21" t="n">
        <v>0.1</v>
      </c>
      <c r="I22" s="15">
        <f>IF(E22="",0,E22*G22)</f>
        <v/>
      </c>
    </row>
    <row r="23" ht="20" customHeight="1">
      <c r="B23" s="16" t="inlineStr">
        <is>
          <t>2.3</t>
        </is>
      </c>
      <c r="C23" s="17" t="inlineStr">
        <is>
          <t>Pose et raccordement des équipements sanitaires</t>
        </is>
      </c>
      <c r="D23" s="18" t="inlineStr">
        <is>
          <t>Main-d'œuvre</t>
        </is>
      </c>
      <c r="E23" s="19" t="n">
        <v>8</v>
      </c>
      <c r="F23" s="19" t="inlineStr">
        <is>
          <t>heure</t>
        </is>
      </c>
      <c r="G23" s="20" t="n">
        <v>55</v>
      </c>
      <c r="H23" s="21" t="n">
        <v>0.1</v>
      </c>
      <c r="I23" s="15">
        <f>IF(E23="",0,E23*G23)</f>
        <v/>
      </c>
    </row>
    <row r="24" ht="18" customHeight="1">
      <c r="B24" s="14" t="inlineStr">
        <is>
          <t>Lot 3 · Carrelage et étanchéité</t>
        </is>
      </c>
      <c r="I24" s="15">
        <f>IF(E24="",0,E24*G24)</f>
        <v/>
      </c>
    </row>
    <row r="25" ht="20" customHeight="1">
      <c r="B25" s="16" t="inlineStr">
        <is>
          <t>3.1</t>
        </is>
      </c>
      <c r="C25" s="17" t="inlineStr">
        <is>
          <t>Carrelage mural grès cérame 30 x 60 cm</t>
        </is>
      </c>
      <c r="D25" s="18" t="inlineStr">
        <is>
          <t>Fourniture</t>
        </is>
      </c>
      <c r="E25" s="19" t="n">
        <v>14</v>
      </c>
      <c r="F25" s="19" t="inlineStr">
        <is>
          <t>m²</t>
        </is>
      </c>
      <c r="G25" s="20" t="n">
        <v>38</v>
      </c>
      <c r="H25" s="21" t="n">
        <v>0.1</v>
      </c>
      <c r="I25" s="15">
        <f>IF(E25="",0,E25*G25)</f>
        <v/>
      </c>
    </row>
    <row r="26" ht="20" customHeight="1">
      <c r="B26" s="16" t="inlineStr">
        <is>
          <t>3.2</t>
        </is>
      </c>
      <c r="C26" s="17" t="inlineStr">
        <is>
          <t>Pose du carrelage, système d'étanchéité sous carrelage et joints</t>
        </is>
      </c>
      <c r="D26" s="18" t="inlineStr">
        <is>
          <t>Main-d'œuvre</t>
        </is>
      </c>
      <c r="E26" s="19" t="n">
        <v>14</v>
      </c>
      <c r="F26" s="19" t="inlineStr">
        <is>
          <t>m²</t>
        </is>
      </c>
      <c r="G26" s="20" t="n">
        <v>45</v>
      </c>
      <c r="H26" s="21" t="n">
        <v>0.1</v>
      </c>
      <c r="I26" s="15">
        <f>IF(E26="",0,E26*G26)</f>
        <v/>
      </c>
    </row>
    <row r="27" ht="18" customHeight="1">
      <c r="B27" s="14" t="inlineStr">
        <is>
          <t>Lot 4 · Isolation des combles perdus</t>
        </is>
      </c>
      <c r="I27" s="15">
        <f>IF(E27="",0,E27*G27)</f>
        <v/>
      </c>
    </row>
    <row r="28" ht="20" customHeight="1">
      <c r="B28" s="16" t="inlineStr">
        <is>
          <t>4.1</t>
        </is>
      </c>
      <c r="C28" s="17" t="inlineStr">
        <is>
          <t>Laine minérale soufflée, résistance thermique R = 7 m².K/W</t>
        </is>
      </c>
      <c r="D28" s="18" t="inlineStr">
        <is>
          <t>Fourniture</t>
        </is>
      </c>
      <c r="E28" s="19" t="n">
        <v>60</v>
      </c>
      <c r="F28" s="19" t="inlineStr">
        <is>
          <t>m²</t>
        </is>
      </c>
      <c r="G28" s="20" t="n">
        <v>12</v>
      </c>
      <c r="H28" s="21" t="n">
        <v>0.055</v>
      </c>
      <c r="I28" s="15">
        <f>IF(E28="",0,E28*G28)</f>
        <v/>
      </c>
    </row>
    <row r="29" ht="20" customHeight="1">
      <c r="B29" s="16" t="inlineStr">
        <is>
          <t>4.2</t>
        </is>
      </c>
      <c r="C29" s="17" t="inlineStr">
        <is>
          <t>Soufflage, rehausse de trappe et repérage des conduits</t>
        </is>
      </c>
      <c r="D29" s="18" t="inlineStr">
        <is>
          <t>Main-d'œuvre</t>
        </is>
      </c>
      <c r="E29" s="19" t="n">
        <v>60</v>
      </c>
      <c r="F29" s="19" t="inlineStr">
        <is>
          <t>m²</t>
        </is>
      </c>
      <c r="G29" s="20" t="n">
        <v>14</v>
      </c>
      <c r="H29" s="21" t="n">
        <v>0.055</v>
      </c>
      <c r="I29" s="15">
        <f>IF(E29="",0,E29*G29)</f>
        <v/>
      </c>
    </row>
    <row r="30" ht="18" customHeight="1">
      <c r="B30" s="14" t="inlineStr">
        <is>
          <t>Déplacement</t>
        </is>
      </c>
      <c r="I30" s="15">
        <f>IF(E30="",0,E30*G30)</f>
        <v/>
      </c>
    </row>
    <row r="31" ht="20" customHeight="1">
      <c r="B31" s="16" t="inlineStr">
        <is>
          <t>5.1</t>
        </is>
      </c>
      <c r="C31" s="17" t="inlineStr">
        <is>
          <t>Frais de déplacement (zone Lyon ouest)</t>
        </is>
      </c>
      <c r="D31" s="18" t="inlineStr">
        <is>
          <t>Déplacement</t>
        </is>
      </c>
      <c r="E31" s="19" t="n">
        <v>2</v>
      </c>
      <c r="F31" s="19" t="inlineStr">
        <is>
          <t>jour</t>
        </is>
      </c>
      <c r="G31" s="20" t="n">
        <v>35</v>
      </c>
      <c r="H31" s="21" t="n">
        <v>0.1</v>
      </c>
      <c r="I31" s="15">
        <f>IF(E31="",0,E31*G31)</f>
        <v/>
      </c>
    </row>
    <row r="32" ht="20" customHeight="1">
      <c r="B32" s="16" t="n"/>
      <c r="C32" s="17" t="n"/>
      <c r="D32" s="18" t="n"/>
      <c r="E32" s="19" t="n"/>
      <c r="F32" s="19" t="n"/>
      <c r="G32" s="20" t="n"/>
      <c r="H32" s="21" t="n"/>
      <c r="I32" s="15">
        <f>IF(E32="",0,E32*G32)</f>
        <v/>
      </c>
    </row>
    <row r="33" ht="20" customHeight="1">
      <c r="B33" s="16" t="n"/>
      <c r="C33" s="17" t="n"/>
      <c r="D33" s="18" t="n"/>
      <c r="E33" s="19" t="n"/>
      <c r="F33" s="19" t="n"/>
      <c r="G33" s="20" t="n"/>
      <c r="H33" s="21" t="n"/>
      <c r="I33" s="15">
        <f>IF(E33="",0,E33*G33)</f>
        <v/>
      </c>
    </row>
    <row r="34" ht="20" customHeight="1">
      <c r="B34" s="16" t="n"/>
      <c r="C34" s="17" t="n"/>
      <c r="D34" s="18" t="n"/>
      <c r="E34" s="19" t="n"/>
      <c r="F34" s="19" t="n"/>
      <c r="G34" s="20" t="n"/>
      <c r="H34" s="21" t="n"/>
      <c r="I34" s="15">
        <f>IF(E34="",0,E34*G34)</f>
        <v/>
      </c>
    </row>
    <row r="35" ht="20" customHeight="1">
      <c r="B35" s="16" t="n"/>
      <c r="C35" s="17" t="n"/>
      <c r="D35" s="18" t="n"/>
      <c r="E35" s="19" t="n"/>
      <c r="F35" s="19" t="n"/>
      <c r="G35" s="20" t="n"/>
      <c r="H35" s="21" t="n"/>
      <c r="I35" s="15">
        <f>IF(E35="",0,E35*G35)</f>
        <v/>
      </c>
    </row>
    <row r="36" ht="20" customHeight="1">
      <c r="B36" s="16" t="n"/>
      <c r="C36" s="17" t="n"/>
      <c r="D36" s="18" t="n"/>
      <c r="E36" s="19" t="n"/>
      <c r="F36" s="19" t="n"/>
      <c r="G36" s="20" t="n"/>
      <c r="H36" s="21" t="n"/>
      <c r="I36" s="15">
        <f>IF(E36="",0,E36*G36)</f>
        <v/>
      </c>
    </row>
    <row r="38" ht="18" customHeight="1">
      <c r="B38" s="7" t="inlineStr">
        <is>
          <t>RÉCAPITULATIF PAR NATURE</t>
        </is>
      </c>
      <c r="F38" s="22" t="inlineStr">
        <is>
          <t>Total HT</t>
        </is>
      </c>
      <c r="I38" s="23">
        <f>SUM(I17:I36)</f>
        <v/>
      </c>
    </row>
    <row r="39" ht="18" customHeight="1">
      <c r="B39" s="17" t="inlineStr">
        <is>
          <t>Fournitures HT</t>
        </is>
      </c>
      <c r="D39" s="24">
        <f>SUMIF(D17:D36,Paramètres!$B$38,I17:I36)</f>
        <v/>
      </c>
      <c r="F39" s="25" t="inlineStr">
        <is>
          <t>TVA 20 %</t>
        </is>
      </c>
      <c r="I39" s="26">
        <f>IF(Paramètres!$C$28="Franchise en base de TVA (art. 293 B du CGI)",0,ROUND(SUMIF(H17:H36,Paramètres!$B$33,I17:I36)*Paramètres!$B$33,2))</f>
        <v/>
      </c>
    </row>
    <row r="40" ht="18" customHeight="1">
      <c r="B40" s="17" t="inlineStr">
        <is>
          <t>Main-d'œuvre HT</t>
        </is>
      </c>
      <c r="D40" s="24">
        <f>SUMIF(D17:D36,Paramètres!$B$39,I17:I36)</f>
        <v/>
      </c>
      <c r="F40" s="25" t="inlineStr">
        <is>
          <t>TVA 10 %</t>
        </is>
      </c>
      <c r="I40" s="26">
        <f>IF(Paramètres!$C$28="Franchise en base de TVA (art. 293 B du CGI)",0,ROUND(SUMIF(H17:H36,Paramètres!$B$34,I17:I36)*Paramètres!$B$34,2))</f>
        <v/>
      </c>
    </row>
    <row r="41" ht="18" customHeight="1">
      <c r="B41" s="17" t="inlineStr">
        <is>
          <t>Déplacement HT</t>
        </is>
      </c>
      <c r="D41" s="24">
        <f>SUMIF(D17:D36,Paramètres!$B$40,I17:I36)</f>
        <v/>
      </c>
      <c r="F41" s="25" t="inlineStr">
        <is>
          <t>TVA 5,5 %</t>
        </is>
      </c>
      <c r="I41" s="26">
        <f>IF(Paramètres!$C$28="Franchise en base de TVA (art. 293 B du CGI)",0,ROUND(SUMIF(H17:H36,Paramètres!$B$35,I17:I36)*Paramètres!$B$35,2))</f>
        <v/>
      </c>
    </row>
    <row r="42" ht="18" customHeight="1">
      <c r="B42" s="27">
        <f>IF(Paramètres!$C$28="Franchise en base de TVA (art. 293 B du CGI)","TVA non applicable, art. 293 B du CGI.",IF(SUMIF(H17:H36,Paramètres!$B$34,I17:I36)+SUMIF(H17:H36,Paramètres!$B$35,I17:I36)&gt;0,"Taux réduit appliqué : la certification du client ci-dessous doit être remplie et signée, sinon le taux de 20 % s'applique à tout le devis.",""))</f>
        <v/>
      </c>
      <c r="F42" s="28" t="inlineStr">
        <is>
          <t>TOTAL TTC</t>
        </is>
      </c>
      <c r="G42" s="29" t="n"/>
      <c r="H42" s="29" t="n"/>
      <c r="I42" s="30">
        <f>I38+I39+I40+I41</f>
        <v/>
      </c>
    </row>
    <row r="43" ht="18" customHeight="1">
      <c r="F43" s="31">
        <f>"Acompte à la signature ("&amp;TEXT(Paramètres!$C$25,"0%")&amp;")"</f>
        <v/>
      </c>
      <c r="I43" s="32">
        <f>ROUND(I42*Paramètres!$C$25,2)</f>
        <v/>
      </c>
    </row>
    <row r="44" ht="18" customHeight="1">
      <c r="F44" s="22" t="inlineStr">
        <is>
          <t>Solde à la réception des travaux</t>
        </is>
      </c>
      <c r="I44" s="23">
        <f>I42-I43</f>
        <v/>
      </c>
    </row>
    <row r="45" ht="8" customHeight="1"/>
    <row r="46">
      <c r="B46" s="7" t="inlineStr">
        <is>
          <t>CONDITIONS</t>
        </is>
      </c>
      <c r="F46" s="7" t="inlineStr">
        <is>
          <t>ASSURANCE DÉCENNALE</t>
        </is>
      </c>
    </row>
    <row r="47" ht="22" customHeight="1">
      <c r="B47" s="33">
        <f>IF(Paramètres!$C$26="Devis gratuit","Devis gratuit","Devis payant : "&amp;Paramètres!$C$27&amp;" € TTC")&amp;", valable "&amp;Paramètres!$C$24&amp;" jours à compter de sa date d'émission."</f>
        <v/>
      </c>
      <c r="F47" s="34">
        <f>"Assureur : "&amp;Paramètres!$C$18</f>
        <v/>
      </c>
    </row>
    <row r="48" ht="32" customHeight="1">
      <c r="B48" s="33">
        <f>"Taux horaire de main-d'œuvre : "&amp;FIXED(Paramètres!$C$30*1.1,2)&amp;" € TTC à 10 %, "&amp;FIXED(Paramètres!$C$30*1.2,2)&amp;" € TTC à 20 %. Temps décompté par demi-heure effectivement passée."</f>
        <v/>
      </c>
      <c r="F48" s="34">
        <f>Paramètres!$C$19</f>
        <v/>
      </c>
    </row>
    <row r="49" ht="32" customHeight="1">
      <c r="B49" s="33">
        <f>"Règlement : acompte de "&amp;TEXT(Paramètres!$C$25,"0%")&amp;" à la signature, solde à la réception des travaux, par virement sur "&amp;Paramètres!$C$15&amp;"."</f>
        <v/>
      </c>
      <c r="F49" s="34">
        <f>"Contrat n° "&amp;Paramètres!$C$20</f>
        <v/>
      </c>
    </row>
    <row r="50" ht="32" customHeight="1">
      <c r="B50" s="33" t="inlineStr">
        <is>
          <t>Tout travail non prévu au devis fera l'objet d'un avenant écrit et signé avant exécution. Le client peut conserver les pièces et appareils remplacés s'il le souhaite.</t>
        </is>
      </c>
      <c r="F50" s="34">
        <f>"Couverture : "&amp;Paramètres!$C$21</f>
        <v/>
      </c>
    </row>
    <row r="51" ht="32" customHeight="1">
      <c r="B51" s="33" t="inlineStr">
        <is>
          <t>Client professionnel : pénalités de retard égales à trois fois le taux d'intérêt légal et indemnité forfaitaire de 40 € pour frais de recouvrement (art. L441-10 du Code de commerce).</t>
        </is>
      </c>
      <c r="F51" s="34" t="inlineStr">
        <is>
          <t>Attestation d'assurance décennale jointe au devis.</t>
        </is>
      </c>
    </row>
    <row r="52" ht="8" customHeight="1"/>
    <row r="53">
      <c r="B53" s="7" t="inlineStr">
        <is>
          <t>CERTIFICATION DU CLIENT POUR LES TAUX RÉDUITS DE TVA (10 % ET 5,5 %)</t>
        </is>
      </c>
    </row>
    <row r="54" ht="58" customHeight="1">
      <c r="B54" s="35" t="inlineStr">
        <is>
          <t>Je soussigné(e), client ci-dessus, certifie que les travaux portent sur des locaux à usage d'habitation, situés à l'adresse du chantier et achevés depuis plus de deux ans ; qu'ils n'aboutissent pas, sur deux ans, à la production d'un immeuble neuf et n'augmentent pas la surface de plancher de plus de 10 % ; et que les travaux facturés à 5,5 % sont des travaux de rénovation énergétique éligibles (art. 279-0 bis et 278-0 bis A du CGI). Je conserve une copie de ce devis.</t>
        </is>
      </c>
    </row>
    <row r="55" ht="8" customHeight="1"/>
    <row r="56">
      <c r="B56" s="7" t="inlineStr">
        <is>
          <t>BON POUR ACCORD DU CLIENT</t>
        </is>
      </c>
      <c r="F56" s="7" t="inlineStr">
        <is>
          <t>L'ENTREPRISE</t>
        </is>
      </c>
    </row>
    <row r="57" ht="24" customHeight="1">
      <c r="B57" s="33" t="inlineStr">
        <is>
          <t>Date et signature, précédées de « Bon pour accord ». La signature vaut acceptation du devis et certification ci-dessus.</t>
        </is>
      </c>
      <c r="F57" s="33" t="inlineStr">
        <is>
          <t>Date, signature et cachet.</t>
        </is>
      </c>
    </row>
    <row r="58">
      <c r="B58" s="36" t="n"/>
      <c r="C58" s="36" t="n"/>
      <c r="D58" s="36" t="n"/>
      <c r="F58" s="36" t="n"/>
      <c r="G58" s="36" t="n"/>
      <c r="H58" s="36" t="n"/>
      <c r="I58" s="36" t="n"/>
    </row>
    <row r="59">
      <c r="B59" s="36" t="n"/>
      <c r="C59" s="36" t="n"/>
      <c r="D59" s="36" t="n"/>
      <c r="F59" s="36" t="n"/>
      <c r="G59" s="36" t="n"/>
      <c r="H59" s="36" t="n"/>
      <c r="I59" s="36" t="n"/>
    </row>
    <row r="60">
      <c r="B60" s="36" t="n"/>
      <c r="C60" s="36" t="n"/>
      <c r="D60" s="36" t="n"/>
      <c r="F60" s="36" t="n"/>
      <c r="G60" s="36" t="n"/>
      <c r="H60" s="36" t="n"/>
      <c r="I60" s="36" t="n"/>
    </row>
    <row r="61">
      <c r="B61" s="36" t="n"/>
      <c r="C61" s="36" t="n"/>
      <c r="D61" s="36" t="n"/>
      <c r="F61" s="36" t="n"/>
      <c r="G61" s="36" t="n"/>
      <c r="H61" s="36" t="n"/>
      <c r="I61" s="36" t="n"/>
    </row>
    <row r="63" ht="24" customHeight="1">
      <c r="B63" s="37">
        <f>Paramètres!$C$6&amp;" · "&amp;Paramètres!$C$13&amp;" · "&amp;Paramètres!$C$14&amp;" · SIRET "&amp;Paramètres!$C$11&amp;IF(Paramètres!$C$28="Franchise en base de TVA (art. 293 B du CGI)",""," · TVA intracommunautaire "&amp;Paramètres!$C$12)</f>
        <v/>
      </c>
    </row>
  </sheetData>
  <mergeCells count="64">
    <mergeCell ref="E12:F12"/>
    <mergeCell ref="G10:I10"/>
    <mergeCell ref="F42:H42"/>
    <mergeCell ref="B42:D44"/>
    <mergeCell ref="F56:I56"/>
    <mergeCell ref="G13:I13"/>
    <mergeCell ref="B48:D48"/>
    <mergeCell ref="B57:D57"/>
    <mergeCell ref="F41:H41"/>
    <mergeCell ref="B54:I54"/>
    <mergeCell ref="F48:I48"/>
    <mergeCell ref="B24:H24"/>
    <mergeCell ref="B30:H30"/>
    <mergeCell ref="E7:H7"/>
    <mergeCell ref="B20:H20"/>
    <mergeCell ref="F49:I49"/>
    <mergeCell ref="B12:C12"/>
    <mergeCell ref="B39:C39"/>
    <mergeCell ref="F38:H38"/>
    <mergeCell ref="F57:I57"/>
    <mergeCell ref="B11:C11"/>
    <mergeCell ref="E10:F10"/>
    <mergeCell ref="B49:D49"/>
    <mergeCell ref="F43:H43"/>
    <mergeCell ref="E13:F13"/>
    <mergeCell ref="B14:I14"/>
    <mergeCell ref="B6:D6"/>
    <mergeCell ref="E5:H5"/>
    <mergeCell ref="F39:H39"/>
    <mergeCell ref="E9:I9"/>
    <mergeCell ref="B51:D51"/>
    <mergeCell ref="B13:C13"/>
    <mergeCell ref="B38:C38"/>
    <mergeCell ref="B5:D5"/>
    <mergeCell ref="B53:I53"/>
    <mergeCell ref="B27:H27"/>
    <mergeCell ref="E4:H4"/>
    <mergeCell ref="B4:D4"/>
    <mergeCell ref="E2:I2"/>
    <mergeCell ref="B10:C10"/>
    <mergeCell ref="E11:F11"/>
    <mergeCell ref="B50:D50"/>
    <mergeCell ref="G12:I12"/>
    <mergeCell ref="B40:C40"/>
    <mergeCell ref="B9:C9"/>
    <mergeCell ref="B7:D7"/>
    <mergeCell ref="F44:H44"/>
    <mergeCell ref="F46:I46"/>
    <mergeCell ref="B47:D47"/>
    <mergeCell ref="F51:I51"/>
    <mergeCell ref="B58:D61"/>
    <mergeCell ref="G11:I11"/>
    <mergeCell ref="F50:I50"/>
    <mergeCell ref="B3:D3"/>
    <mergeCell ref="F58:I61"/>
    <mergeCell ref="B17:H17"/>
    <mergeCell ref="B46:D46"/>
    <mergeCell ref="E6:H6"/>
    <mergeCell ref="F47:I47"/>
    <mergeCell ref="B56:D56"/>
    <mergeCell ref="F40:H40"/>
    <mergeCell ref="B63:I63"/>
    <mergeCell ref="B41:C41"/>
    <mergeCell ref="B2:D2"/>
  </mergeCells>
  <conditionalFormatting sqref="H17:H36">
    <cfRule type="expression" priority="1" dxfId="0">
      <formula>Paramètres!$C$28="Franchise en base de TVA (art. 293 B du CGI)"</formula>
    </cfRule>
  </conditionalFormatting>
  <dataValidations count="3">
    <dataValidation sqref="H17:H36" showDropDown="0" showInputMessage="0" showErrorMessage="0" allowBlank="1" type="list">
      <formula1>=Paramètres!$B$33:$B$35</formula1>
    </dataValidation>
    <dataValidation sqref="F17:F36" showDropDown="0" showInputMessage="0" showErrorMessage="0" allowBlank="1" type="list">
      <formula1>=Paramètres!$C$33:$C$41</formula1>
    </dataValidation>
    <dataValidation sqref="D17:D36" showDropDown="0" showInputMessage="0" showErrorMessage="0" allowBlank="1" type="list">
      <formula1>=Paramètres!$B$38:$B$40</formula1>
    </dataValidation>
  </dataValidations>
  <printOptions horizontalCentered="1"/>
  <pageMargins left="0.5" right="0.5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4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54" customWidth="1" min="3" max="3"/>
    <col width="2" customWidth="1" min="4" max="4"/>
  </cols>
  <sheetData>
    <row r="2">
      <c r="B2" s="38" t="inlineStr">
        <is>
          <t>Paramètres du modèle</t>
        </is>
      </c>
    </row>
    <row r="3" ht="30" customHeight="1">
      <c r="B3" s="39" t="inlineStr">
        <is>
          <t>Remplissez cette feuille une fois : le devis reprend automatiquement vos coordonnées, votre assurance et vos réglages.</t>
        </is>
      </c>
    </row>
    <row r="5">
      <c r="B5" s="40" t="inlineStr">
        <is>
          <t>Votre entreprise</t>
        </is>
      </c>
      <c r="C5" s="29" t="n"/>
    </row>
    <row r="6" ht="20" customHeight="1">
      <c r="B6" s="41" t="inlineStr">
        <is>
          <t>Nom ou raison sociale</t>
        </is>
      </c>
      <c r="C6" s="42" t="inlineStr">
        <is>
          <t>Atelier Bâti Lyon</t>
        </is>
      </c>
    </row>
    <row r="7" ht="20" customHeight="1">
      <c r="B7" s="41" t="inlineStr">
        <is>
          <t>Adresse</t>
        </is>
      </c>
      <c r="C7" s="42" t="inlineStr">
        <is>
          <t>12 rue des Lilas</t>
        </is>
      </c>
    </row>
    <row r="8" ht="20" customHeight="1">
      <c r="B8" s="41" t="inlineStr">
        <is>
          <t>Code postal et ville</t>
        </is>
      </c>
      <c r="C8" s="42" t="inlineStr">
        <is>
          <t>69001 Lyon</t>
        </is>
      </c>
    </row>
    <row r="9" ht="20" customHeight="1">
      <c r="B9" s="41" t="inlineStr">
        <is>
          <t>Téléphone</t>
        </is>
      </c>
      <c r="C9" s="42" t="inlineStr">
        <is>
          <t>04 12 34 56 78</t>
        </is>
      </c>
    </row>
    <row r="10" ht="20" customHeight="1">
      <c r="B10" s="41" t="inlineStr">
        <is>
          <t>E-mail</t>
        </is>
      </c>
      <c r="C10" s="42" t="inlineStr">
        <is>
          <t>contact@atelier-bati-lyon.fr</t>
        </is>
      </c>
    </row>
    <row r="11" ht="20" customHeight="1">
      <c r="B11" s="41" t="inlineStr">
        <is>
          <t>SIRET</t>
        </is>
      </c>
      <c r="C11" s="42" t="inlineStr">
        <is>
          <t>123 456 789 00012</t>
        </is>
      </c>
    </row>
    <row r="12" ht="20" customHeight="1">
      <c r="B12" s="41" t="inlineStr">
        <is>
          <t>N° de TVA intracommunautaire</t>
        </is>
      </c>
      <c r="C12" s="42" t="inlineStr">
        <is>
          <t>FR12 123456789</t>
        </is>
      </c>
    </row>
    <row r="13" ht="20" customHeight="1">
      <c r="B13" s="41" t="inlineStr">
        <is>
          <t>Forme juridique et capital</t>
        </is>
      </c>
      <c r="C13" s="42" t="inlineStr">
        <is>
          <t>SARL au capital de 5 000 €</t>
        </is>
      </c>
    </row>
    <row r="14" ht="20" customHeight="1">
      <c r="B14" s="41" t="inlineStr">
        <is>
          <t>Immatriculation (RCS, RNE)</t>
        </is>
      </c>
      <c r="C14" s="42" t="inlineStr">
        <is>
          <t>RCS Lyon</t>
        </is>
      </c>
    </row>
    <row r="15" ht="20" customHeight="1">
      <c r="B15" s="41" t="inlineStr">
        <is>
          <t>IBAN</t>
        </is>
      </c>
      <c r="C15" s="42" t="inlineStr">
        <is>
          <t>FR76 0000 0000 0000 0000 0000 000</t>
        </is>
      </c>
    </row>
    <row r="17">
      <c r="B17" s="40" t="inlineStr">
        <is>
          <t>Assurance décennale (obligatoire sur le devis)</t>
        </is>
      </c>
      <c r="C17" s="29" t="n"/>
    </row>
    <row r="18" ht="20" customHeight="1">
      <c r="B18" s="41" t="inlineStr">
        <is>
          <t>Assureur</t>
        </is>
      </c>
      <c r="C18" s="42" t="inlineStr">
        <is>
          <t>Mutuelle Exemple Assurances</t>
        </is>
      </c>
    </row>
    <row r="19" ht="20" customHeight="1">
      <c r="B19" s="41" t="inlineStr">
        <is>
          <t>Adresse de l'assureur</t>
        </is>
      </c>
      <c r="C19" s="42" t="inlineStr">
        <is>
          <t>1 avenue de l'Exemple, 75008 Paris</t>
        </is>
      </c>
    </row>
    <row r="20" ht="20" customHeight="1">
      <c r="B20" s="41" t="inlineStr">
        <is>
          <t>N° de contrat</t>
        </is>
      </c>
      <c r="C20" s="42" t="inlineStr">
        <is>
          <t>RCD-2026-004512</t>
        </is>
      </c>
    </row>
    <row r="21" ht="20" customHeight="1">
      <c r="B21" s="41" t="inlineStr">
        <is>
          <t>Couverture géographique</t>
        </is>
      </c>
      <c r="C21" s="42" t="inlineStr">
        <is>
          <t>France métropolitaine</t>
        </is>
      </c>
    </row>
    <row r="23">
      <c r="B23" s="40" t="inlineStr">
        <is>
          <t>Réglages du devis</t>
        </is>
      </c>
      <c r="C23" s="29" t="n"/>
    </row>
    <row r="24" ht="20" customHeight="1">
      <c r="B24" s="41" t="inlineStr">
        <is>
          <t>Durée de validité du devis (jours)</t>
        </is>
      </c>
      <c r="C24" s="42" t="n">
        <v>60</v>
      </c>
    </row>
    <row r="25" ht="20" customHeight="1">
      <c r="B25" s="41" t="inlineStr">
        <is>
          <t>Acompte demandé à la signature</t>
        </is>
      </c>
      <c r="C25" s="43" t="n">
        <v>0.3</v>
      </c>
    </row>
    <row r="26" ht="20" customHeight="1">
      <c r="B26" s="41" t="inlineStr">
        <is>
          <t>Devis gratuit ou payant</t>
        </is>
      </c>
      <c r="C26" s="42" t="inlineStr">
        <is>
          <t>Devis gratuit</t>
        </is>
      </c>
    </row>
    <row r="27" ht="20" customHeight="1">
      <c r="B27" s="41" t="inlineStr">
        <is>
          <t>Prix du devis s'il est payant (TTC)</t>
        </is>
      </c>
      <c r="C27" s="44" t="n">
        <v>0</v>
      </c>
    </row>
    <row r="28" ht="20" customHeight="1">
      <c r="B28" s="41" t="inlineStr">
        <is>
          <t>Régime de TVA</t>
        </is>
      </c>
      <c r="C28" s="42" t="inlineStr">
        <is>
          <t>Assujetti à la TVA</t>
        </is>
      </c>
    </row>
    <row r="29" ht="20" customHeight="1">
      <c r="B29" s="41" t="inlineStr">
        <is>
          <t>Préfixe de numérotation</t>
        </is>
      </c>
      <c r="C29" s="42" t="inlineStr">
        <is>
          <t>DT-2026-</t>
        </is>
      </c>
    </row>
    <row r="30" ht="20" customHeight="1">
      <c r="B30" s="41" t="inlineStr">
        <is>
          <t>Taux horaire de main-d'œuvre HT</t>
        </is>
      </c>
      <c r="C30" s="44" t="n">
        <v>55</v>
      </c>
    </row>
    <row r="31">
      <c r="B31" s="40" t="inlineStr">
        <is>
          <t>Listes (ne pas modifier, sauf pour ajouter)</t>
        </is>
      </c>
      <c r="C31" s="29" t="n"/>
    </row>
    <row r="32">
      <c r="B32" s="45" t="inlineStr">
        <is>
          <t>Taux de TVA</t>
        </is>
      </c>
      <c r="C32" s="45" t="inlineStr">
        <is>
          <t>Unités</t>
        </is>
      </c>
    </row>
    <row r="33">
      <c r="B33" s="46" t="n">
        <v>0.2</v>
      </c>
      <c r="C33" s="47" t="inlineStr">
        <is>
          <t>m²</t>
        </is>
      </c>
    </row>
    <row r="34">
      <c r="B34" s="46" t="n">
        <v>0.1</v>
      </c>
      <c r="C34" s="47" t="inlineStr">
        <is>
          <t>ml</t>
        </is>
      </c>
    </row>
    <row r="35">
      <c r="B35" s="46" t="n">
        <v>0.055</v>
      </c>
      <c r="C35" s="47" t="inlineStr">
        <is>
          <t>m³</t>
        </is>
      </c>
    </row>
    <row r="36">
      <c r="C36" s="47" t="inlineStr">
        <is>
          <t>u</t>
        </is>
      </c>
    </row>
    <row r="37">
      <c r="B37" s="45" t="inlineStr">
        <is>
          <t>Nature de la ligne</t>
        </is>
      </c>
      <c r="C37" s="47" t="inlineStr">
        <is>
          <t>pièce</t>
        </is>
      </c>
    </row>
    <row r="38">
      <c r="B38" s="47" t="inlineStr">
        <is>
          <t>Fourniture</t>
        </is>
      </c>
      <c r="C38" s="47" t="inlineStr">
        <is>
          <t>heure</t>
        </is>
      </c>
    </row>
    <row r="39">
      <c r="B39" s="47" t="inlineStr">
        <is>
          <t>Main-d'œuvre</t>
        </is>
      </c>
      <c r="C39" s="47" t="inlineStr">
        <is>
          <t>jour</t>
        </is>
      </c>
    </row>
    <row r="40">
      <c r="B40" s="47" t="inlineStr">
        <is>
          <t>Déplacement</t>
        </is>
      </c>
      <c r="C40" s="47" t="inlineStr">
        <is>
          <t>forfait</t>
        </is>
      </c>
    </row>
    <row r="41">
      <c r="C41" s="47" t="inlineStr">
        <is>
          <t>lot</t>
        </is>
      </c>
    </row>
    <row r="43">
      <c r="B43" s="45" t="inlineStr">
        <is>
          <t>Régimes de TVA</t>
        </is>
      </c>
      <c r="C43" s="45" t="inlineStr">
        <is>
          <t>Devis gratuit ou payant</t>
        </is>
      </c>
    </row>
    <row r="44">
      <c r="B44" s="47" t="inlineStr">
        <is>
          <t>Assujetti à la TVA</t>
        </is>
      </c>
      <c r="C44" s="47" t="inlineStr">
        <is>
          <t>Devis gratuit</t>
        </is>
      </c>
    </row>
    <row r="45">
      <c r="B45" s="47" t="inlineStr">
        <is>
          <t>Franchise en base de TVA (art. 293 B du CGI)</t>
        </is>
      </c>
      <c r="C45" s="47" t="inlineStr">
        <is>
          <t>Devis payant</t>
        </is>
      </c>
    </row>
  </sheetData>
  <mergeCells count="1">
    <mergeCell ref="B3:C3"/>
  </mergeCells>
  <dataValidations count="2">
    <dataValidation sqref="C28" showDropDown="0" showInputMessage="0" showErrorMessage="0" allowBlank="0" type="list">
      <formula1>=$B$44:$B$45</formula1>
    </dataValidation>
    <dataValidation sqref="C26" showDropDown="0" showInputMessage="0" showErrorMessage="0" allowBlank="0" type="list">
      <formula1>=$C$44:$C$45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38" t="inlineStr">
        <is>
          <t>Mode d'emploi du modèle de devis bâtiment</t>
        </is>
      </c>
    </row>
    <row r="4">
      <c r="B4" s="48" t="inlineStr">
        <is>
          <t>1. Vos coordonnées et votre assurance</t>
        </is>
      </c>
    </row>
    <row r="5" ht="45" customHeight="1">
      <c r="B5" s="9" t="inlineStr">
        <is>
          <t>Remplissez « Paramètres » : coordonnées, SIRET, régime de TVA, votre taux horaire de main-d'œuvre, et surtout votre assurance décennale (assureur, adresse, numéro de contrat, zone couverte). Ces informations apparaissent sur chaque devis.</t>
        </is>
      </c>
    </row>
    <row r="7">
      <c r="B7" s="48" t="inlineStr">
        <is>
          <t>2. Le client et le chantier</t>
        </is>
      </c>
    </row>
    <row r="8" ht="30" customHeight="1">
      <c r="B8" s="9" t="inlineStr">
        <is>
          <t>Sur « Devis travaux », indiquez le client, l'adresse du chantier, l'année d'achèvement du logement, la date de début et la durée estimée. Résumez l'objet des travaux en une ligne.</t>
        </is>
      </c>
    </row>
    <row r="10">
      <c r="B10" s="48" t="inlineStr">
        <is>
          <t>3. Les lots et les lignes</t>
        </is>
      </c>
    </row>
    <row r="11" ht="45" customHeight="1">
      <c r="B11" s="9" t="inlineStr">
        <is>
          <t>Une ligne de titre par lot (Lot 1 · …), puis une ligne par fourniture ou par poste de main-d'œuvre : nature (menu déroulant), quantité, unité, prix unitaire HT et taux de TVA. Séparez toujours la fourniture de la pose. Les frais de déplacement se saisissent comme une ligne de nature « Déplacement ».</t>
        </is>
      </c>
    </row>
    <row r="13">
      <c r="B13" s="48" t="inlineStr">
        <is>
          <t>4. Les taux de TVA</t>
        </is>
      </c>
    </row>
    <row r="14" ht="45" customHeight="1">
      <c r="B14" s="9" t="inlineStr">
        <is>
          <t>20 % par défaut. 10 % pour l'amélioration, la transformation, l'aménagement et l'entretien d'un logement achevé depuis plus de deux ans. 5,5 % pour les travaux de rénovation énergétique éligibles dans ce même logement. Le devis ventile la TVA par taux et affiche un rappel dès qu'un taux réduit est utilisé.</t>
        </is>
      </c>
    </row>
    <row r="16">
      <c r="B16" s="48" t="inlineStr">
        <is>
          <t>5. La certification du client</t>
        </is>
      </c>
    </row>
    <row r="17" ht="60" customHeight="1">
      <c r="B17" s="9" t="inlineStr">
        <is>
          <t>Depuis le 1er mars 2025, les formulaires 1300-SD et 1301-SD ne sont plus nécessaires : le client certifie directement sur le devis ou la facture que les conditions du taux réduit sont remplies. Faites signer le devis, qui contient cette certification, et conservez-le. Sans elle, c'est le taux de 20 % qui s'applique.</t>
        </is>
      </c>
    </row>
    <row r="19">
      <c r="B19" s="48" t="inlineStr">
        <is>
          <t>6. L'acompte et l'envoi</t>
        </is>
      </c>
    </row>
    <row r="20" ht="30" customHeight="1">
      <c r="B20" s="9" t="inlineStr">
        <is>
          <t>Le taux d'acompte se règle dans « Paramètres ». Joignez l'attestation d'assurance décennale au devis, enregistrez le tout en PDF et envoyez-le.</t>
        </is>
      </c>
    </row>
    <row r="22">
      <c r="B22" s="48" t="inlineStr">
        <is>
          <t>Pour aller plus loin</t>
        </is>
      </c>
    </row>
    <row r="23" ht="15" customHeight="1">
      <c r="B23" s="9" t="inlineStr">
        <is>
          <t>Ce modèle est proposé gratuitement par Digitiz : https://digitiz.fr/modeles/devis-batiment/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2026-09-26T09:55:53Z</dcterms:created>
  <dcterms:modified xmlns:dcterms="http://purl.org/dc/terms/" xmlns:xsi="http://www.w3.org/2001/XMLSchema-instance" xsi:type="dcterms:W3CDTF">2026-09-26T09:55:53Z</dcterms:modified>
</cp:coreProperties>
</file>